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3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visible" name="Sheet2" sheetId="2" r:id="rId4"/>
    <sheet state="visible" name="Sheet3" sheetId="3" r:id="rId5"/>
  </sheets>
  <definedNames/>
  <calcPr/>
</workbook>
</file>

<file path=xl/sharedStrings.xml><?xml version="1.0" encoding="utf-8"?>
<sst xmlns="http://schemas.openxmlformats.org/spreadsheetml/2006/main" count="60" uniqueCount="29">
  <si>
    <t>Woodcutting</t>
  </si>
  <si>
    <t>Mining</t>
  </si>
  <si>
    <t>Level</t>
  </si>
  <si>
    <t>HP</t>
  </si>
  <si>
    <t>Logs</t>
  </si>
  <si>
    <t>Logs/HP</t>
  </si>
  <si>
    <t>Logs/Cut</t>
  </si>
  <si>
    <t>% Increase</t>
  </si>
  <si>
    <t>Logs/Day</t>
  </si>
  <si>
    <t>Ores</t>
  </si>
  <si>
    <t>Ores/Click</t>
  </si>
  <si>
    <t>Ores/Day</t>
  </si>
  <si>
    <t>Current</t>
  </si>
  <si>
    <t>Next</t>
  </si>
  <si>
    <t>Cost</t>
  </si>
  <si>
    <t>More Logs/Day</t>
  </si>
  <si>
    <t>Days to Recoup</t>
  </si>
  <si>
    <t>Wood Level</t>
  </si>
  <si>
    <t>-</t>
  </si>
  <si>
    <t>Cut Damage</t>
  </si>
  <si>
    <t>Critical</t>
  </si>
  <si>
    <t>Double Logs</t>
  </si>
  <si>
    <t>Wood NRG</t>
  </si>
  <si>
    <t>Wood NRG -%</t>
  </si>
  <si>
    <t>Wood DMG %</t>
  </si>
  <si>
    <t>Effective DMG</t>
  </si>
  <si>
    <t>Mine Level</t>
  </si>
  <si>
    <t>Mine NRG</t>
  </si>
  <si>
    <t>Playtime (hrs)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</si>
</sst>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</font>
    <font>
      <b/>
      <u/>
      <sz val="12.0"/>
      <name val="Times New Roman"/>
    </font>
    <font>
      <b/>
      <sz val="12.0"/>
      <name val="Times New Roman"/>
    </font>
    <font>
      <sz val="12.0"/>
      <name val="Times New Roman"/>
    </font>
    <font>
      <sz val="12.0"/>
      <name val="Arial"/>
    </font>
    <font>
      <sz val="10.0"/>
      <name val="Arial"/>
    </font>
    <font>
      <sz val="12.0"/>
    </font>
    <font>
      <b/>
      <sz val="12.0"/>
      <color rgb="FF000000"/>
      <name val="Times New Roman"/>
    </font>
    <font>
      <sz val="12.0"/>
      <color rgb="FFFFFFFF"/>
      <name val="Times New Roman"/>
    </font>
    <font>
      <sz val="12.0"/>
      <color rgb="FF000000"/>
      <name val="Times New Roman"/>
    </font>
    <font>
      <sz val="11.0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/>
    </xf>
    <xf borderId="0" fillId="0" fontId="1" numFmtId="0" xfId="0" applyFont="1"/>
    <xf borderId="0" fillId="0" fontId="2" numFmtId="0" xfId="0" applyFont="1"/>
    <xf borderId="0" fillId="0" fontId="3" numFmtId="0" xfId="0" applyFont="1"/>
    <xf borderId="0" fillId="0" fontId="4" numFmtId="0" xfId="0" applyFont="1"/>
    <xf borderId="0" fillId="0" fontId="2" numFmtId="0" xfId="0" applyAlignment="1" applyFont="1">
      <alignment/>
    </xf>
    <xf borderId="0" fillId="0" fontId="3" numFmtId="0" xfId="0" applyAlignment="1" applyFont="1">
      <alignment wrapText="1"/>
    </xf>
    <xf borderId="0" fillId="0" fontId="3" numFmtId="0" xfId="0" applyAlignment="1" applyFont="1">
      <alignment wrapText="1"/>
    </xf>
    <xf borderId="0" fillId="0" fontId="3" numFmtId="0" xfId="0" applyFont="1"/>
    <xf borderId="0" fillId="0" fontId="5" numFmtId="0" xfId="0" applyFont="1"/>
    <xf borderId="0" fillId="0" fontId="6" numFmtId="0" xfId="0" applyFont="1"/>
    <xf borderId="0" fillId="0" fontId="3" numFmtId="0" xfId="0" applyFont="1"/>
    <xf borderId="0" fillId="2" fontId="7" numFmtId="0" xfId="0" applyAlignment="1" applyFill="1" applyFont="1">
      <alignment/>
    </xf>
    <xf borderId="0" fillId="2" fontId="7" numFmtId="0" xfId="0" applyAlignment="1" applyFont="1">
      <alignment horizontal="right"/>
    </xf>
    <xf borderId="0" fillId="2" fontId="7" numFmtId="0" xfId="0" applyAlignment="1" applyFont="1">
      <alignment horizontal="right"/>
    </xf>
    <xf borderId="0" fillId="2" fontId="7" numFmtId="0" xfId="0" applyAlignment="1" applyFont="1">
      <alignment/>
    </xf>
    <xf borderId="0" fillId="3" fontId="8" numFmtId="0" xfId="0" applyAlignment="1" applyBorder="1" applyFill="1" applyFont="1">
      <alignment/>
    </xf>
    <xf borderId="0" fillId="2" fontId="9" numFmtId="0" xfId="0" applyFont="1"/>
    <xf borderId="0" fillId="2" fontId="9" numFmtId="0" xfId="0" applyAlignment="1" applyFont="1">
      <alignment horizontal="right"/>
    </xf>
    <xf borderId="0" fillId="2" fontId="9" numFmtId="0" xfId="0" applyAlignment="1" applyFont="1">
      <alignment horizontal="right"/>
    </xf>
    <xf borderId="0" fillId="2" fontId="9" numFmtId="0" xfId="0" applyAlignment="1" applyFont="1">
      <alignment horizontal="right"/>
    </xf>
    <xf borderId="0" fillId="2" fontId="9" numFmtId="0" xfId="0" applyAlignment="1" applyFont="1">
      <alignment horizontal="right"/>
    </xf>
    <xf borderId="0" fillId="3" fontId="8" numFmtId="0" xfId="0" applyAlignment="1" applyFont="1">
      <alignment/>
    </xf>
    <xf borderId="0" fillId="2" fontId="9" numFmtId="0" xfId="0" applyAlignment="1" applyBorder="1" applyFont="1">
      <alignment/>
    </xf>
    <xf borderId="0" fillId="2" fontId="9" numFmtId="0" xfId="0" applyAlignment="1" applyFont="1">
      <alignment horizontal="right"/>
    </xf>
    <xf borderId="0" fillId="2" fontId="9" numFmtId="0" xfId="0" applyAlignment="1" applyFont="1">
      <alignment horizontal="right"/>
    </xf>
    <xf borderId="0" fillId="2" fontId="9" numFmtId="0" xfId="0" applyAlignment="1" applyFont="1">
      <alignment/>
    </xf>
    <xf borderId="0" fillId="2" fontId="9" numFmtId="0" xfId="0" applyFont="1"/>
    <xf borderId="0" fillId="2" fontId="9" numFmtId="0" xfId="0" applyFont="1"/>
    <xf borderId="0" fillId="2" fontId="2" numFmtId="0" xfId="0" applyAlignment="1" applyBorder="1" applyFont="1">
      <alignment wrapText="1"/>
    </xf>
    <xf borderId="0" fillId="3" fontId="8" numFmtId="0" xfId="0" applyAlignment="1" applyBorder="1" applyFont="1">
      <alignment wrapText="1"/>
    </xf>
    <xf borderId="0" fillId="2" fontId="9" numFmtId="0" xfId="0" applyAlignment="1" applyFont="1">
      <alignment horizontal="right"/>
    </xf>
    <xf borderId="0" fillId="2" fontId="9" numFmtId="0" xfId="0" applyFont="1"/>
    <xf borderId="0" fillId="2" fontId="9" numFmtId="0" xfId="0" applyAlignment="1" applyFont="1">
      <alignment horizontal="right"/>
    </xf>
    <xf borderId="0" fillId="0" fontId="2" numFmtId="0" xfId="0" applyAlignment="1" applyFont="1">
      <alignment/>
    </xf>
    <xf borderId="0" fillId="3" fontId="8" numFmtId="0" xfId="0" applyAlignment="1" applyFont="1">
      <alignment/>
    </xf>
    <xf borderId="0" fillId="2" fontId="9" numFmtId="0" xfId="0" applyAlignment="1" applyFont="1">
      <alignment horizontal="right"/>
    </xf>
    <xf borderId="0" fillId="2" fontId="10" numFmtId="0" xfId="0" applyFont="1"/>
  </cellXfs>
  <cellStyles count="1">
    <cellStyle xfId="0" name="Normal" builtinId="0"/>
  </cellStyles>
  <dxfs count="4">
    <dxf>
      <font/>
      <fill>
        <patternFill patternType="solid">
          <fgColor rgb="FFB7E1CD"/>
          <bgColor rgb="FFB7E1CD"/>
        </patternFill>
      </fill>
      <alignment/>
      <border>
        <left/>
        <right/>
        <top/>
        <bottom/>
      </border>
    </dxf>
    <dxf>
      <font/>
      <fill>
        <patternFill patternType="solid">
          <fgColor rgb="FF00FF00"/>
          <bgColor rgb="FF00FF00"/>
        </patternFill>
      </fill>
      <alignment/>
      <border>
        <left/>
        <right/>
        <top/>
        <bottom/>
      </border>
    </dxf>
    <dxf>
      <font>
        <color rgb="FF000000"/>
      </font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  <dxf>
      <font/>
      <fill>
        <patternFill patternType="solid">
          <fgColor rgb="FFFF0000"/>
          <bgColor rgb="FFFF0000"/>
        </patternFill>
      </fill>
      <alignment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5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0" width="11.57"/>
    <col customWidth="1" min="11" max="26" width="11.0"/>
  </cols>
  <sheetData>
    <row r="1" ht="12.7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2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2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2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2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2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2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2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2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2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2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2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2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2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2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2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2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2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2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2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2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2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2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2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2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2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2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2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2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2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2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2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ht="12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ht="12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ht="12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ht="12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ht="12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ht="12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ht="12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ht="12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ht="12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ht="12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ht="12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ht="12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ht="12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ht="12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ht="12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ht="12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ht="12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ht="12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ht="12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ht="12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ht="12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ht="12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ht="12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ht="12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ht="12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ht="12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ht="12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ht="12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ht="12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ht="12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ht="12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ht="12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ht="12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ht="12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ht="12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ht="12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ht="12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ht="12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ht="12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ht="12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ht="12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ht="12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ht="12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ht="12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ht="12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ht="12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ht="12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ht="12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ht="12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ht="12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ht="12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ht="12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ht="12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ht="12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ht="12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ht="12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ht="12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ht="12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ht="12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ht="12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ht="12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ht="12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ht="12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ht="12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ht="12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ht="12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ht="12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ht="12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ht="12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ht="12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ht="12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ht="12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ht="12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ht="12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ht="12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ht="12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ht="12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ht="12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ht="12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ht="12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ht="12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ht="12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ht="12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ht="12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ht="12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ht="12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ht="12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ht="12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ht="12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ht="12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ht="12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ht="12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ht="12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ht="12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ht="12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ht="12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ht="12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ht="12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ht="12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ht="12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ht="12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ht="12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ht="12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ht="12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ht="12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ht="12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ht="12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ht="12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ht="12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ht="12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ht="12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ht="12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ht="12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ht="12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ht="12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ht="12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ht="12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ht="12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ht="12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ht="12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ht="12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ht="12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ht="12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ht="12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ht="12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ht="12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ht="12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ht="12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ht="12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ht="12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ht="12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ht="12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ht="12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ht="12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ht="12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ht="12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ht="12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ht="12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ht="12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ht="12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ht="12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ht="12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ht="12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ht="12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ht="12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ht="12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ht="12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ht="12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ht="12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ht="12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ht="12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ht="12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ht="12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ht="12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ht="12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ht="12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ht="12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ht="12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ht="12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ht="12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ht="12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ht="12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ht="12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ht="12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ht="12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ht="12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ht="12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ht="12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ht="12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ht="12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ht="12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ht="12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ht="12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ht="12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ht="12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ht="12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ht="12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ht="12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ht="12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ht="12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ht="12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ht="12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ht="12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ht="12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ht="12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ht="12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ht="12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ht="12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ht="12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ht="12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ht="12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ht="12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ht="12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ht="12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ht="12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ht="12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ht="12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ht="12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ht="12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ht="12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ht="12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ht="12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ht="12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ht="12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ht="12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ht="12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ht="12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ht="12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ht="12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ht="12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ht="12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ht="12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ht="12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ht="12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ht="12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ht="12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ht="12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ht="12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ht="12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ht="12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ht="12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ht="12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ht="12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ht="12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ht="12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ht="12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ht="12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ht="12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ht="12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ht="12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ht="12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ht="12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ht="12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ht="12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ht="12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ht="12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ht="12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ht="12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ht="12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ht="12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ht="12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ht="12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ht="12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ht="12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ht="12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ht="12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ht="12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ht="12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ht="12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ht="12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ht="12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ht="12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ht="12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ht="12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ht="12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ht="12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ht="12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ht="12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ht="12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ht="12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ht="12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ht="12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ht="12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ht="12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ht="12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ht="12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ht="12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ht="12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ht="12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ht="12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ht="12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ht="12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ht="12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ht="12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ht="12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ht="12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ht="12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ht="12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ht="12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ht="12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ht="12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ht="12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ht="12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ht="12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ht="12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ht="12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ht="12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ht="12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ht="12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ht="12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ht="12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ht="12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ht="12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ht="12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ht="12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ht="12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ht="12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ht="12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ht="12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ht="12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ht="12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ht="12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ht="12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ht="12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ht="12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ht="12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ht="12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ht="12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ht="12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ht="12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ht="12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ht="12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ht="12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ht="12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ht="12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ht="12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ht="12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ht="12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ht="12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ht="12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ht="12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ht="12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ht="12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ht="12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ht="12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ht="12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ht="12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ht="12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ht="12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ht="12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ht="12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ht="12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ht="12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ht="12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ht="12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ht="12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ht="12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ht="12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ht="12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ht="12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ht="12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ht="12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ht="12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ht="12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ht="12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ht="12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ht="12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ht="12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ht="12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ht="12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ht="12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ht="12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ht="12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ht="12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ht="12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ht="12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ht="12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ht="12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ht="12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ht="12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ht="12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ht="12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ht="12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ht="12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ht="12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ht="12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ht="12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ht="12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ht="12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ht="12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ht="12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ht="12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ht="12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ht="12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ht="12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ht="12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ht="12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ht="12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ht="12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ht="12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ht="12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ht="12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ht="12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ht="12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ht="12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ht="12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ht="12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ht="12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ht="12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ht="12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ht="12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ht="12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ht="12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ht="12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ht="12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ht="12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ht="12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ht="12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ht="12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ht="12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ht="12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ht="12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ht="12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ht="12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ht="12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ht="12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ht="12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ht="12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ht="12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ht="12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ht="12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ht="12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ht="12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ht="12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ht="12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ht="12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ht="12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ht="12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ht="12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ht="12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ht="12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ht="12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ht="12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ht="12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ht="12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ht="12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ht="12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ht="12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ht="12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ht="12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ht="12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ht="12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ht="12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ht="12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ht="12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ht="12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ht="12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ht="12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ht="12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ht="12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ht="12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ht="12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ht="12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ht="12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ht="12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ht="12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ht="12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ht="12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ht="12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ht="12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ht="12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ht="12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ht="12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ht="12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ht="12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ht="12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ht="12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ht="12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ht="12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ht="12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ht="12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ht="12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ht="12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ht="12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ht="12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ht="12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ht="12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ht="12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ht="12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ht="12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ht="12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ht="12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ht="12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ht="12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ht="12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ht="12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ht="12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ht="12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ht="12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ht="12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ht="12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ht="12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ht="12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ht="12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ht="12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ht="12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ht="12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ht="12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ht="12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ht="12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ht="12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ht="12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ht="12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ht="12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ht="12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ht="12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ht="12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ht="12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ht="12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ht="12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ht="12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ht="12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ht="12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ht="12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ht="12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ht="12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ht="12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ht="12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ht="12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ht="12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ht="12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ht="12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ht="12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ht="12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ht="12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ht="12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ht="12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ht="12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ht="12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ht="12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ht="12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ht="12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ht="12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ht="12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ht="12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ht="12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ht="12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ht="12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ht="12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ht="12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ht="12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ht="12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ht="12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ht="12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ht="12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ht="12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ht="12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ht="12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ht="12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ht="12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ht="12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ht="12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ht="12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ht="12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ht="12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ht="12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ht="12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ht="12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ht="12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ht="12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ht="12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ht="12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ht="12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ht="12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ht="12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ht="12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ht="12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ht="12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ht="12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ht="12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ht="12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ht="12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ht="12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ht="12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ht="12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ht="12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ht="12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ht="12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ht="12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ht="12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ht="12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ht="12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ht="12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ht="12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ht="12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ht="12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ht="12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ht="12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ht="12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ht="12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ht="12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ht="12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ht="12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ht="12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ht="12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ht="12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ht="12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ht="12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ht="12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ht="12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ht="12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ht="12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ht="12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ht="12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ht="12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ht="12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ht="12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ht="12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ht="12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ht="12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ht="12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ht="12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ht="12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ht="12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ht="12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ht="12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ht="12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ht="12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ht="12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ht="12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ht="12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ht="12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ht="12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ht="12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ht="12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ht="12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ht="12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ht="12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ht="12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ht="12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ht="12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ht="12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ht="12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ht="12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ht="12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ht="12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ht="12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ht="12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ht="12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ht="12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ht="12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ht="12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ht="12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ht="12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ht="12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ht="12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ht="12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ht="12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ht="12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ht="12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ht="12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ht="12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ht="12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ht="12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ht="12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ht="12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ht="12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ht="12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ht="12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ht="12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ht="12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ht="12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ht="12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ht="12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ht="12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ht="12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ht="12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ht="12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ht="12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ht="12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ht="12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ht="12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ht="12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ht="12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ht="12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ht="12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ht="12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ht="12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ht="12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ht="12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ht="12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ht="12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ht="12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ht="12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ht="12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ht="12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ht="12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ht="12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ht="12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ht="12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ht="12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ht="12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ht="12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ht="12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ht="12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ht="12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ht="12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ht="12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ht="12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ht="12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ht="12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ht="12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ht="12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ht="12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ht="12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ht="12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ht="12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ht="12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ht="12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ht="12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ht="12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ht="12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ht="12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ht="12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ht="12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ht="12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ht="12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ht="12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ht="12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ht="12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ht="12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ht="12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ht="12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ht="12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ht="12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ht="12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ht="12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ht="12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ht="12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0" width="11.57"/>
    <col customWidth="1" min="11" max="26" width="11.0"/>
  </cols>
  <sheetData>
    <row r="1" ht="12.7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2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2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2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2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2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2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2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2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2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2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2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2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2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2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2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2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2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2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2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2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2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2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2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2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2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2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2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2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2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2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2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ht="12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ht="12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ht="12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ht="12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ht="12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ht="12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ht="12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ht="12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ht="12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ht="12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ht="12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ht="12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ht="12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ht="12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ht="12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ht="12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ht="12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ht="12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ht="12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ht="12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ht="12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ht="12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ht="12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ht="12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ht="12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ht="12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ht="12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ht="12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ht="12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ht="12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ht="12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ht="12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ht="12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ht="12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ht="12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ht="12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ht="12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ht="12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ht="12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ht="12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ht="12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ht="12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ht="12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ht="12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ht="12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ht="12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ht="12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ht="12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ht="12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ht="12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ht="12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ht="12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ht="12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ht="12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ht="12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ht="12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ht="12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ht="12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ht="12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ht="12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ht="12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ht="12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ht="12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ht="12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ht="12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ht="12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ht="12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ht="12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ht="12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ht="12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ht="12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ht="12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ht="12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ht="12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ht="12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ht="12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ht="12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ht="12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ht="12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ht="12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ht="12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ht="12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ht="12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ht="12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ht="12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ht="12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ht="12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ht="12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ht="12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ht="12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ht="12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ht="12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ht="12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ht="12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ht="12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ht="12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ht="12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ht="12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ht="12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ht="12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ht="12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ht="12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ht="12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ht="12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ht="12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ht="12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ht="12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ht="12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ht="12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ht="12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ht="12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ht="12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ht="12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ht="12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ht="12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ht="12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ht="12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ht="12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ht="12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ht="12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ht="12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ht="12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ht="12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ht="12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ht="12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ht="12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ht="12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ht="12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ht="12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ht="12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ht="12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ht="12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ht="12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ht="12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ht="12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ht="12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ht="12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ht="12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ht="12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ht="12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ht="12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ht="12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ht="12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ht="12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ht="12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ht="12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ht="12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ht="12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ht="12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ht="12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ht="12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ht="12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ht="12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ht="12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ht="12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ht="12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ht="12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ht="12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ht="12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ht="12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ht="12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ht="12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ht="12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ht="12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ht="12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ht="12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ht="12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ht="12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ht="12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ht="12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ht="12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ht="12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ht="12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ht="12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ht="12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ht="12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ht="12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ht="12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ht="12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ht="12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ht="12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ht="12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ht="12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ht="12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ht="12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ht="12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ht="12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ht="12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ht="12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ht="12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ht="12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ht="12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ht="12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ht="12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ht="12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ht="12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ht="12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ht="12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ht="12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ht="12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ht="12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ht="12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ht="12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ht="12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ht="12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ht="12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ht="12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ht="12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ht="12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ht="12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ht="12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ht="12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ht="12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ht="12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ht="12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ht="12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ht="12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ht="12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ht="12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ht="12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ht="12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ht="12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ht="12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ht="12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ht="12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ht="12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ht="12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ht="12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ht="12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ht="12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ht="12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ht="12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ht="12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ht="12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ht="12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ht="12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ht="12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ht="12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ht="12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ht="12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ht="12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ht="12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ht="12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ht="12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ht="12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ht="12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ht="12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ht="12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ht="12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ht="12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ht="12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ht="12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ht="12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ht="12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ht="12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ht="12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ht="12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ht="12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ht="12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ht="12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ht="12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ht="12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ht="12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ht="12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ht="12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ht="12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ht="12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ht="12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ht="12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ht="12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ht="12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ht="12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ht="12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ht="12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ht="12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ht="12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ht="12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ht="12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ht="12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ht="12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ht="12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ht="12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ht="12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ht="12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ht="12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ht="12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ht="12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ht="12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ht="12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ht="12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ht="12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ht="12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ht="12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ht="12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ht="12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ht="12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ht="12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ht="12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ht="12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ht="12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ht="12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ht="12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ht="12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ht="12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ht="12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ht="12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ht="12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ht="12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ht="12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ht="12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ht="12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ht="12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ht="12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ht="12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ht="12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ht="12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ht="12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ht="12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ht="12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ht="12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ht="12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ht="12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ht="12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ht="12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ht="12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ht="12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ht="12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ht="12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ht="12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ht="12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ht="12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ht="12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ht="12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ht="12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ht="12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ht="12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ht="12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ht="12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ht="12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ht="12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ht="12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ht="12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ht="12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ht="12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ht="12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ht="12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ht="12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ht="12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ht="12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ht="12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ht="12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ht="12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ht="12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ht="12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ht="12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ht="12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ht="12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ht="12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ht="12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ht="12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ht="12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ht="12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ht="12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ht="12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ht="12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ht="12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ht="12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ht="12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ht="12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ht="12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ht="12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ht="12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ht="12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ht="12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ht="12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ht="12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ht="12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ht="12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ht="12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ht="12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ht="12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ht="12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ht="12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ht="12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ht="12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ht="12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ht="12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ht="12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ht="12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ht="12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ht="12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ht="12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ht="12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ht="12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ht="12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ht="12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ht="12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ht="12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ht="12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ht="12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ht="12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ht="12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ht="12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ht="12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ht="12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ht="12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ht="12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ht="12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ht="12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ht="12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ht="12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ht="12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ht="12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ht="12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ht="12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ht="12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ht="12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ht="12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ht="12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ht="12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ht="12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ht="12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ht="12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ht="12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ht="12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ht="12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ht="12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ht="12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ht="12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ht="12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ht="12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ht="12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ht="12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ht="12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ht="12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ht="12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ht="12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ht="12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ht="12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ht="12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ht="12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ht="12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ht="12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ht="12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ht="12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ht="12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ht="12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ht="12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ht="12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ht="12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ht="12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ht="12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ht="12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ht="12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ht="12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ht="12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ht="12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ht="12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ht="12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ht="12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ht="12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ht="12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ht="12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ht="12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ht="12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ht="12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ht="12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ht="12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ht="12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ht="12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ht="12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ht="12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ht="12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ht="12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ht="12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ht="12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ht="12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ht="12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ht="12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ht="12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ht="12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ht="12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ht="12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ht="12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ht="12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ht="12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ht="12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ht="12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ht="12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ht="12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ht="12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ht="12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ht="12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ht="12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ht="12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ht="12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ht="12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ht="12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ht="12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ht="12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ht="12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ht="12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ht="12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ht="12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ht="12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ht="12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ht="12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ht="12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ht="12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ht="12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ht="12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ht="12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ht="12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ht="12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ht="12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ht="12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ht="12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ht="12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ht="12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ht="12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ht="12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ht="12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ht="12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ht="12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ht="12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ht="12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ht="12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ht="12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ht="12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ht="12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ht="12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ht="12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ht="12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ht="12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ht="12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ht="12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ht="12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ht="12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ht="12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ht="12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ht="12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ht="12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ht="12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ht="12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ht="12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ht="12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ht="12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ht="12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ht="12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ht="12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ht="12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ht="12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ht="12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ht="12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ht="12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ht="12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ht="12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ht="12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ht="12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ht="12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ht="12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ht="12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ht="12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ht="12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ht="12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ht="12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ht="12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ht="12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ht="12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ht="12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ht="12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ht="12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ht="12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ht="12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ht="12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ht="12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ht="12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ht="12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ht="12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ht="12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ht="12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ht="12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ht="12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ht="12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ht="12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ht="12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ht="12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ht="12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ht="12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ht="12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ht="12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ht="12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ht="12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ht="12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ht="12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ht="12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ht="12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ht="12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ht="12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ht="12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ht="12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ht="12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ht="12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ht="12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ht="12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ht="12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ht="12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ht="12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ht="12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ht="12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ht="12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ht="12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ht="12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ht="12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ht="12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ht="12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ht="12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ht="12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ht="12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ht="12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ht="12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ht="12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ht="12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ht="12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ht="12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ht="12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ht="12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ht="12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ht="12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ht="12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ht="12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ht="12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ht="12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ht="12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ht="12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ht="12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ht="12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ht="12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ht="12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ht="12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ht="12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ht="12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ht="12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ht="12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ht="12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ht="12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ht="12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ht="12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ht="12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ht="12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ht="12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ht="12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ht="12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ht="12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ht="12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ht="12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ht="12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ht="12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ht="12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ht="12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ht="12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ht="12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ht="12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ht="12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ht="12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ht="12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ht="12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ht="12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ht="12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ht="12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ht="12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ht="12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ht="12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ht="12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ht="12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ht="12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ht="12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ht="12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ht="12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ht="12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ht="12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ht="12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ht="12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ht="12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ht="12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ht="12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ht="12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ht="12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ht="12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ht="12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ht="12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ht="12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ht="12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ht="12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ht="12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ht="12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ht="12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ht="12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ht="12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ht="12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ht="12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ht="12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ht="12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ht="12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ht="12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ht="12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ht="12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ht="12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ht="12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ht="12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ht="12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ht="12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ht="12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ht="12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ht="12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ht="12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ht="12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ht="12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ht="12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17.71"/>
    <col customWidth="1" min="2" max="2" width="10.43"/>
    <col customWidth="1" min="3" max="3" width="8.86"/>
    <col customWidth="1" min="4" max="4" width="14.86"/>
    <col customWidth="1" min="5" max="5" width="13.29"/>
    <col customWidth="1" min="6" max="6" width="12.86"/>
    <col customWidth="1" min="7" max="7" width="13.0"/>
    <col customWidth="1" min="8" max="8" width="16.86"/>
    <col customWidth="1" min="9" max="9" width="15.86"/>
    <col customWidth="1" min="10" max="10" width="11.57"/>
    <col customWidth="1" min="11" max="11" width="9.71"/>
    <col customWidth="1" min="12" max="12" width="6.43"/>
    <col customWidth="1" min="13" max="13" width="8.0"/>
    <col customWidth="1" min="14" max="14" width="12.71"/>
    <col customWidth="1" min="15" max="15" width="13.71"/>
    <col customWidth="1" min="16" max="16" width="11.43"/>
    <col customWidth="1" min="17" max="27" width="11.57"/>
    <col customWidth="1" min="28" max="29" width="11.0"/>
  </cols>
  <sheetData>
    <row r="1" ht="12.75" customHeight="1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1" t="s">
        <v>1</v>
      </c>
      <c r="L1" s="2"/>
      <c r="M1" s="2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ht="12.75" customHeight="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5" t="s">
        <v>8</v>
      </c>
      <c r="H2" s="3"/>
      <c r="I2" s="3"/>
      <c r="J2" s="3"/>
      <c r="K2" s="2" t="s">
        <v>2</v>
      </c>
      <c r="L2" s="2" t="s">
        <v>3</v>
      </c>
      <c r="M2" s="2" t="s">
        <v>9</v>
      </c>
      <c r="N2" s="2" t="s">
        <v>10</v>
      </c>
      <c r="O2" s="2" t="s">
        <v>7</v>
      </c>
      <c r="P2" s="5" t="s">
        <v>11</v>
      </c>
      <c r="Q2" s="3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ht="12.75" customHeight="1">
      <c r="A3" s="6">
        <v>1.0</v>
      </c>
      <c r="B3" s="6">
        <v>25.0</v>
      </c>
      <c r="C3" s="6">
        <v>1.0</v>
      </c>
      <c r="D3" s="7" t="str">
        <f t="shared" ref="D3:D22" si="1">C3/B3</f>
        <v>0.04</v>
      </c>
      <c r="E3" s="8" t="str">
        <f t="shared" ref="E3:E22" si="2">(C3/(ROUNDUP((B3/$C$32),0)))*$C$28</f>
        <v>1.2</v>
      </c>
      <c r="F3" s="3">
        <v>0.0</v>
      </c>
      <c r="G3" s="8" t="str">
        <f t="shared" ref="G3:G22" si="3">(60/(2*(1-$C$30)))*$B$37*$C$29*E3</f>
        <v>864</v>
      </c>
      <c r="H3" s="3"/>
      <c r="I3" s="3"/>
      <c r="J3" s="3"/>
      <c r="K3" s="3">
        <v>0.0</v>
      </c>
      <c r="L3" s="3">
        <v>10.0</v>
      </c>
      <c r="M3" s="8" t="str">
        <f t="shared" ref="M3:M33" si="4">(K3+1)*3</f>
        <v>3</v>
      </c>
      <c r="N3" s="8" t="str">
        <f t="shared" ref="N3:N33" si="5">(M3/L3)</f>
        <v>0.3</v>
      </c>
      <c r="O3" s="3">
        <v>0.0</v>
      </c>
      <c r="P3" s="8" t="str">
        <f t="shared" ref="P3:P33" si="6">(60/(2*(1-$C$30)))*$B$37*$C$35*N3</f>
        <v>216</v>
      </c>
      <c r="Q3" s="3"/>
      <c r="R3" s="10"/>
      <c r="S3" s="10"/>
      <c r="T3" s="10"/>
      <c r="U3" s="10"/>
      <c r="V3" s="10"/>
      <c r="W3" s="4"/>
      <c r="X3" s="4"/>
      <c r="Y3" s="4"/>
      <c r="Z3" s="4"/>
      <c r="AA3" s="4"/>
      <c r="AB3" s="4"/>
      <c r="AC3" s="4"/>
    </row>
    <row r="4" ht="12.75" customHeight="1">
      <c r="A4" s="6">
        <v>2.0</v>
      </c>
      <c r="B4" s="6">
        <v>81.0</v>
      </c>
      <c r="C4" s="6">
        <v>4.0</v>
      </c>
      <c r="D4" s="7" t="str">
        <f t="shared" si="1"/>
        <v>0.04938271605</v>
      </c>
      <c r="E4" s="8" t="str">
        <f t="shared" si="2"/>
        <v>1.2</v>
      </c>
      <c r="F4" s="8" t="str">
        <f t="shared" ref="F4:F22" si="7">((E4/E3)*100)-100</f>
        <v>0</v>
      </c>
      <c r="G4" s="8" t="str">
        <f t="shared" si="3"/>
        <v>864</v>
      </c>
      <c r="H4" s="3"/>
      <c r="I4" s="3"/>
      <c r="J4" s="3"/>
      <c r="K4" s="3">
        <v>1.0</v>
      </c>
      <c r="L4" s="3">
        <v>10.0</v>
      </c>
      <c r="M4" s="8" t="str">
        <f t="shared" si="4"/>
        <v>6</v>
      </c>
      <c r="N4" s="8" t="str">
        <f t="shared" si="5"/>
        <v>0.6</v>
      </c>
      <c r="O4" s="8" t="str">
        <f t="shared" ref="O4:O33" si="8">((N4/N3)*100)-100</f>
        <v>100</v>
      </c>
      <c r="P4" s="8" t="str">
        <f t="shared" si="6"/>
        <v>432</v>
      </c>
      <c r="Q4" s="3"/>
      <c r="R4" s="10"/>
      <c r="S4" s="10"/>
      <c r="T4" s="10"/>
      <c r="U4" s="10"/>
      <c r="V4" s="10"/>
      <c r="W4" s="4"/>
      <c r="X4" s="4"/>
      <c r="Y4" s="4"/>
      <c r="Z4" s="4"/>
      <c r="AA4" s="4"/>
      <c r="AB4" s="4"/>
      <c r="AC4" s="4"/>
    </row>
    <row r="5" ht="12.75" customHeight="1">
      <c r="A5" s="6">
        <v>3.0</v>
      </c>
      <c r="B5" s="6">
        <v>162.0</v>
      </c>
      <c r="C5" s="6">
        <v>9.0</v>
      </c>
      <c r="D5" s="7" t="str">
        <f t="shared" si="1"/>
        <v>0.05555555556</v>
      </c>
      <c r="E5" s="8" t="str">
        <f t="shared" si="2"/>
        <v>1.542857143</v>
      </c>
      <c r="F5" s="8" t="str">
        <f t="shared" si="7"/>
        <v>28.57142857</v>
      </c>
      <c r="G5" s="8" t="str">
        <f t="shared" si="3"/>
        <v>1110.857143</v>
      </c>
      <c r="H5" s="3"/>
      <c r="I5" s="3"/>
      <c r="J5" s="3"/>
      <c r="K5" s="3">
        <v>2.0</v>
      </c>
      <c r="L5" s="3">
        <v>10.0</v>
      </c>
      <c r="M5" s="8" t="str">
        <f t="shared" si="4"/>
        <v>9</v>
      </c>
      <c r="N5" s="8" t="str">
        <f t="shared" si="5"/>
        <v>0.9</v>
      </c>
      <c r="O5" s="8" t="str">
        <f t="shared" si="8"/>
        <v>50</v>
      </c>
      <c r="P5" s="8" t="str">
        <f t="shared" si="6"/>
        <v>648</v>
      </c>
      <c r="Q5" s="3"/>
      <c r="R5" s="10"/>
      <c r="S5" s="10"/>
      <c r="T5" s="10"/>
      <c r="U5" s="10"/>
      <c r="V5" s="10"/>
      <c r="W5" s="4"/>
      <c r="X5" s="4"/>
      <c r="Y5" s="4"/>
      <c r="Z5" s="4"/>
      <c r="AA5" s="4"/>
      <c r="AB5" s="4"/>
      <c r="AC5" s="4"/>
    </row>
    <row r="6" ht="12.75" customHeight="1">
      <c r="A6" s="6">
        <v>4.0</v>
      </c>
      <c r="B6" s="6">
        <v>264.0</v>
      </c>
      <c r="C6" s="6">
        <v>16.0</v>
      </c>
      <c r="D6" s="7" t="str">
        <f t="shared" si="1"/>
        <v>0.06060606061</v>
      </c>
      <c r="E6" s="8" t="str">
        <f t="shared" si="2"/>
        <v>1.92</v>
      </c>
      <c r="F6" s="8" t="str">
        <f t="shared" si="7"/>
        <v>24.44444444</v>
      </c>
      <c r="G6" s="8" t="str">
        <f t="shared" si="3"/>
        <v>1382.4</v>
      </c>
      <c r="H6" s="3"/>
      <c r="I6" s="3"/>
      <c r="J6" s="3"/>
      <c r="K6" s="3">
        <v>3.0</v>
      </c>
      <c r="L6" s="3">
        <v>10.0</v>
      </c>
      <c r="M6" s="8" t="str">
        <f t="shared" si="4"/>
        <v>12</v>
      </c>
      <c r="N6" s="8" t="str">
        <f t="shared" si="5"/>
        <v>1.2</v>
      </c>
      <c r="O6" s="8" t="str">
        <f t="shared" si="8"/>
        <v>33.33333333</v>
      </c>
      <c r="P6" s="8" t="str">
        <f t="shared" si="6"/>
        <v>864</v>
      </c>
      <c r="Q6" s="3"/>
      <c r="R6" s="10"/>
      <c r="S6" s="10"/>
      <c r="T6" s="10"/>
      <c r="U6" s="10"/>
      <c r="V6" s="10"/>
      <c r="W6" s="4"/>
      <c r="X6" s="4"/>
      <c r="Y6" s="4"/>
      <c r="Z6" s="4"/>
      <c r="AA6" s="4"/>
      <c r="AB6" s="4"/>
      <c r="AC6" s="4"/>
    </row>
    <row r="7" ht="12.75" customHeight="1">
      <c r="A7" s="6">
        <v>5.0</v>
      </c>
      <c r="B7" s="6">
        <v>386.0</v>
      </c>
      <c r="C7" s="6">
        <v>25.0</v>
      </c>
      <c r="D7" s="7" t="str">
        <f t="shared" si="1"/>
        <v>0.06476683938</v>
      </c>
      <c r="E7" s="8" t="str">
        <f t="shared" si="2"/>
        <v>2</v>
      </c>
      <c r="F7" s="8" t="str">
        <f t="shared" si="7"/>
        <v>4.166666667</v>
      </c>
      <c r="G7" s="8" t="str">
        <f t="shared" si="3"/>
        <v>1440</v>
      </c>
      <c r="H7" s="3"/>
      <c r="I7" s="3"/>
      <c r="J7" s="3"/>
      <c r="K7" s="3">
        <v>4.0</v>
      </c>
      <c r="L7" s="3">
        <v>10.0</v>
      </c>
      <c r="M7" s="8" t="str">
        <f t="shared" si="4"/>
        <v>15</v>
      </c>
      <c r="N7" s="8" t="str">
        <f t="shared" si="5"/>
        <v>1.5</v>
      </c>
      <c r="O7" s="8" t="str">
        <f t="shared" si="8"/>
        <v>25</v>
      </c>
      <c r="P7" s="8" t="str">
        <f t="shared" si="6"/>
        <v>1080</v>
      </c>
      <c r="Q7" s="3"/>
      <c r="R7" s="10"/>
      <c r="S7" s="10"/>
      <c r="T7" s="10"/>
      <c r="U7" s="10"/>
      <c r="V7" s="10"/>
      <c r="W7" s="4"/>
      <c r="X7" s="4"/>
      <c r="Y7" s="4"/>
      <c r="Z7" s="4"/>
      <c r="AA7" s="4"/>
      <c r="AB7" s="4"/>
      <c r="AC7" s="4"/>
    </row>
    <row r="8" ht="12.75" customHeight="1">
      <c r="A8" s="6">
        <v>6.0</v>
      </c>
      <c r="B8" s="6">
        <v>526.0</v>
      </c>
      <c r="C8" s="6">
        <v>36.0</v>
      </c>
      <c r="D8" s="7" t="str">
        <f t="shared" si="1"/>
        <v>0.06844106464</v>
      </c>
      <c r="E8" s="8" t="str">
        <f t="shared" si="2"/>
        <v>2.16</v>
      </c>
      <c r="F8" s="8" t="str">
        <f t="shared" si="7"/>
        <v>8</v>
      </c>
      <c r="G8" s="8" t="str">
        <f t="shared" si="3"/>
        <v>1555.2</v>
      </c>
      <c r="H8" s="3"/>
      <c r="I8" s="3"/>
      <c r="J8" s="3"/>
      <c r="K8" s="3">
        <v>5.0</v>
      </c>
      <c r="L8" s="3">
        <v>10.0</v>
      </c>
      <c r="M8" s="8" t="str">
        <f t="shared" si="4"/>
        <v>18</v>
      </c>
      <c r="N8" s="8" t="str">
        <f t="shared" si="5"/>
        <v>1.8</v>
      </c>
      <c r="O8" s="8" t="str">
        <f t="shared" si="8"/>
        <v>20</v>
      </c>
      <c r="P8" s="8" t="str">
        <f t="shared" si="6"/>
        <v>1296</v>
      </c>
      <c r="Q8" s="3"/>
      <c r="R8" s="10"/>
      <c r="S8" s="10"/>
      <c r="T8" s="10"/>
      <c r="U8" s="10"/>
      <c r="V8" s="10"/>
      <c r="W8" s="4"/>
      <c r="X8" s="4"/>
      <c r="Y8" s="4"/>
      <c r="Z8" s="4"/>
      <c r="AA8" s="4"/>
      <c r="AB8" s="4"/>
      <c r="AC8" s="4"/>
    </row>
    <row r="9" ht="12.75" customHeight="1">
      <c r="A9" s="6">
        <v>7.0</v>
      </c>
      <c r="B9" s="6">
        <v>683.0</v>
      </c>
      <c r="C9" s="6">
        <v>49.0</v>
      </c>
      <c r="D9" s="7" t="str">
        <f t="shared" si="1"/>
        <v>0.07174231332</v>
      </c>
      <c r="E9" s="8" t="str">
        <f t="shared" si="2"/>
        <v>2.261538462</v>
      </c>
      <c r="F9" s="8" t="str">
        <f t="shared" si="7"/>
        <v>4.700854701</v>
      </c>
      <c r="G9" s="8" t="str">
        <f t="shared" si="3"/>
        <v>1628.307692</v>
      </c>
      <c r="H9" s="3"/>
      <c r="I9" s="3"/>
      <c r="J9" s="3"/>
      <c r="K9" s="3">
        <v>6.0</v>
      </c>
      <c r="L9" s="3">
        <v>10.0</v>
      </c>
      <c r="M9" s="8" t="str">
        <f t="shared" si="4"/>
        <v>21</v>
      </c>
      <c r="N9" s="8" t="str">
        <f t="shared" si="5"/>
        <v>2.1</v>
      </c>
      <c r="O9" s="8" t="str">
        <f t="shared" si="8"/>
        <v>16.66666667</v>
      </c>
      <c r="P9" s="8" t="str">
        <f t="shared" si="6"/>
        <v>1512</v>
      </c>
      <c r="Q9" s="3"/>
      <c r="R9" s="10"/>
      <c r="S9" s="10"/>
      <c r="T9" s="10"/>
      <c r="U9" s="10"/>
      <c r="V9" s="10"/>
      <c r="W9" s="4"/>
      <c r="X9" s="4"/>
      <c r="Y9" s="4"/>
      <c r="Z9" s="4"/>
      <c r="AA9" s="4"/>
      <c r="AB9" s="4"/>
      <c r="AC9" s="4"/>
    </row>
    <row r="10" ht="12.75" customHeight="1">
      <c r="A10" s="6">
        <v>8.0</v>
      </c>
      <c r="B10" s="6">
        <v>857.0</v>
      </c>
      <c r="C10" s="6">
        <v>64.0</v>
      </c>
      <c r="D10" s="7" t="str">
        <f t="shared" si="1"/>
        <v>0.07467911319</v>
      </c>
      <c r="E10" s="8" t="str">
        <f t="shared" si="2"/>
        <v>2.327272727</v>
      </c>
      <c r="F10" s="8" t="str">
        <f t="shared" si="7"/>
        <v>2.906617192</v>
      </c>
      <c r="G10" s="8" t="str">
        <f t="shared" si="3"/>
        <v>1675.636364</v>
      </c>
      <c r="H10" s="3"/>
      <c r="I10" s="3"/>
      <c r="J10" s="3"/>
      <c r="K10" s="3">
        <v>7.0</v>
      </c>
      <c r="L10" s="3">
        <v>10.0</v>
      </c>
      <c r="M10" s="8" t="str">
        <f t="shared" si="4"/>
        <v>24</v>
      </c>
      <c r="N10" s="8" t="str">
        <f t="shared" si="5"/>
        <v>2.4</v>
      </c>
      <c r="O10" s="8" t="str">
        <f t="shared" si="8"/>
        <v>14.28571429</v>
      </c>
      <c r="P10" s="8" t="str">
        <f t="shared" si="6"/>
        <v>1728</v>
      </c>
      <c r="Q10" s="3"/>
      <c r="R10" s="10"/>
      <c r="S10" s="10"/>
      <c r="T10" s="10"/>
      <c r="U10" s="10"/>
      <c r="V10" s="10"/>
      <c r="W10" s="4"/>
      <c r="X10" s="4"/>
      <c r="Y10" s="4"/>
      <c r="Z10" s="4"/>
      <c r="AA10" s="4"/>
      <c r="AB10" s="4"/>
      <c r="AC10" s="4"/>
    </row>
    <row r="11" ht="12.75" customHeight="1">
      <c r="A11" s="6">
        <v>9.0</v>
      </c>
      <c r="B11" s="6">
        <v>1047.0</v>
      </c>
      <c r="C11" s="6">
        <v>81.0</v>
      </c>
      <c r="D11" s="7" t="str">
        <f t="shared" si="1"/>
        <v>0.07736389685</v>
      </c>
      <c r="E11" s="8" t="str">
        <f t="shared" si="2"/>
        <v>2.43</v>
      </c>
      <c r="F11" s="8" t="str">
        <f t="shared" si="7"/>
        <v>4.4140625</v>
      </c>
      <c r="G11" s="8" t="str">
        <f t="shared" si="3"/>
        <v>1749.6</v>
      </c>
      <c r="H11" s="3"/>
      <c r="I11" s="3"/>
      <c r="J11" s="3"/>
      <c r="K11" s="3">
        <v>8.0</v>
      </c>
      <c r="L11" s="3">
        <v>10.0</v>
      </c>
      <c r="M11" s="8" t="str">
        <f t="shared" si="4"/>
        <v>27</v>
      </c>
      <c r="N11" s="8" t="str">
        <f t="shared" si="5"/>
        <v>2.7</v>
      </c>
      <c r="O11" s="8" t="str">
        <f t="shared" si="8"/>
        <v>12.5</v>
      </c>
      <c r="P11" s="8" t="str">
        <f t="shared" si="6"/>
        <v>1944</v>
      </c>
      <c r="Q11" s="3"/>
      <c r="R11" s="10"/>
      <c r="S11" s="10"/>
      <c r="T11" s="10"/>
      <c r="U11" s="10"/>
      <c r="V11" s="10"/>
      <c r="W11" s="4"/>
      <c r="X11" s="4"/>
      <c r="Y11" s="4"/>
      <c r="Z11" s="4"/>
      <c r="AA11" s="4"/>
      <c r="AB11" s="4"/>
      <c r="AC11" s="4"/>
    </row>
    <row r="12" ht="12.75" customHeight="1">
      <c r="A12" s="6">
        <v>10.0</v>
      </c>
      <c r="B12" s="6">
        <v>1253.0</v>
      </c>
      <c r="C12" s="6">
        <v>100.0</v>
      </c>
      <c r="D12" s="7" t="str">
        <f t="shared" si="1"/>
        <v>0.0798084597</v>
      </c>
      <c r="E12" s="8" t="str">
        <f t="shared" si="2"/>
        <v>2.553191489</v>
      </c>
      <c r="F12" s="8" t="str">
        <f t="shared" si="7"/>
        <v>5.069608616</v>
      </c>
      <c r="G12" s="8" t="str">
        <f t="shared" si="3"/>
        <v>1838.297872</v>
      </c>
      <c r="H12" s="3"/>
      <c r="I12" s="3"/>
      <c r="J12" s="3"/>
      <c r="K12" s="3">
        <v>9.0</v>
      </c>
      <c r="L12" s="3">
        <v>10.0</v>
      </c>
      <c r="M12" s="3" t="str">
        <f t="shared" si="4"/>
        <v>30</v>
      </c>
      <c r="N12" s="3" t="str">
        <f t="shared" si="5"/>
        <v>3</v>
      </c>
      <c r="O12" s="3" t="str">
        <f t="shared" si="8"/>
        <v>11.11111111</v>
      </c>
      <c r="P12" s="3" t="str">
        <f t="shared" si="6"/>
        <v>2160</v>
      </c>
      <c r="Q12" s="3"/>
      <c r="R12" s="10"/>
      <c r="S12" s="10"/>
      <c r="T12" s="10"/>
      <c r="U12" s="10"/>
      <c r="V12" s="10"/>
      <c r="W12" s="4"/>
      <c r="X12" s="4"/>
      <c r="Y12" s="4"/>
      <c r="Z12" s="4"/>
      <c r="AA12" s="4"/>
      <c r="AB12" s="4"/>
      <c r="AC12" s="4"/>
    </row>
    <row r="13" ht="12.75" customHeight="1">
      <c r="A13" s="6">
        <v>11.0</v>
      </c>
      <c r="B13" s="6">
        <v>1473.0</v>
      </c>
      <c r="C13" s="6">
        <v>121.0</v>
      </c>
      <c r="D13" s="6" t="str">
        <f t="shared" si="1"/>
        <v>0.08214528174</v>
      </c>
      <c r="E13" s="3" t="str">
        <f t="shared" si="2"/>
        <v>2.592857143</v>
      </c>
      <c r="F13" s="3" t="str">
        <f t="shared" si="7"/>
        <v>1.553571429</v>
      </c>
      <c r="G13" s="3" t="str">
        <f t="shared" si="3"/>
        <v>1866.857143</v>
      </c>
      <c r="H13" s="3"/>
      <c r="I13" s="3"/>
      <c r="J13" s="3"/>
      <c r="K13" s="3">
        <v>10.0</v>
      </c>
      <c r="L13" s="3">
        <v>10.0</v>
      </c>
      <c r="M13" s="8" t="str">
        <f t="shared" si="4"/>
        <v>33</v>
      </c>
      <c r="N13" s="8" t="str">
        <f t="shared" si="5"/>
        <v>3.3</v>
      </c>
      <c r="O13" s="8" t="str">
        <f t="shared" si="8"/>
        <v>10</v>
      </c>
      <c r="P13" s="8" t="str">
        <f t="shared" si="6"/>
        <v>2376</v>
      </c>
      <c r="Q13" s="3"/>
      <c r="R13" s="10"/>
      <c r="S13" s="10"/>
      <c r="T13" s="10"/>
      <c r="U13" s="10"/>
      <c r="V13" s="10"/>
      <c r="W13" s="4"/>
      <c r="X13" s="4"/>
      <c r="Y13" s="4"/>
      <c r="Z13" s="4"/>
      <c r="AA13" s="4"/>
      <c r="AB13" s="4"/>
      <c r="AC13" s="4"/>
    </row>
    <row r="14" ht="12.75" customHeight="1">
      <c r="A14" s="6">
        <v>12.0</v>
      </c>
      <c r="B14" s="6">
        <v>1708.0</v>
      </c>
      <c r="C14" s="6">
        <v>144.0</v>
      </c>
      <c r="D14" s="7" t="str">
        <f t="shared" si="1"/>
        <v>0.08430913349</v>
      </c>
      <c r="E14" s="8" t="str">
        <f t="shared" si="2"/>
        <v>2.658461538</v>
      </c>
      <c r="F14" s="8" t="str">
        <f t="shared" si="7"/>
        <v>2.530197076</v>
      </c>
      <c r="G14" s="8" t="str">
        <f t="shared" si="3"/>
        <v>1914.092308</v>
      </c>
      <c r="H14" s="3"/>
      <c r="I14" s="3"/>
      <c r="J14" s="3"/>
      <c r="K14" s="3">
        <v>11.0</v>
      </c>
      <c r="L14" s="3">
        <v>10.0</v>
      </c>
      <c r="M14" s="8" t="str">
        <f t="shared" si="4"/>
        <v>36</v>
      </c>
      <c r="N14" s="8" t="str">
        <f t="shared" si="5"/>
        <v>3.6</v>
      </c>
      <c r="O14" s="8" t="str">
        <f t="shared" si="8"/>
        <v>9.090909091</v>
      </c>
      <c r="P14" s="8" t="str">
        <f t="shared" si="6"/>
        <v>2592</v>
      </c>
      <c r="Q14" s="3"/>
      <c r="R14" s="10"/>
      <c r="S14" s="10"/>
      <c r="T14" s="10"/>
      <c r="U14" s="10"/>
      <c r="V14" s="10"/>
      <c r="W14" s="4"/>
      <c r="X14" s="4"/>
      <c r="Y14" s="4"/>
      <c r="Z14" s="4"/>
      <c r="AA14" s="4"/>
      <c r="AB14" s="4"/>
      <c r="AC14" s="4"/>
    </row>
    <row r="15" ht="12.75" customHeight="1">
      <c r="A15" s="6">
        <v>13.0</v>
      </c>
      <c r="B15" s="6">
        <v>1957.0</v>
      </c>
      <c r="C15" s="6">
        <v>169.0</v>
      </c>
      <c r="D15" s="7" t="str">
        <f t="shared" si="1"/>
        <v>0.08635666837</v>
      </c>
      <c r="E15" s="8" t="str">
        <f t="shared" si="2"/>
        <v>2.740540541</v>
      </c>
      <c r="F15" s="8" t="str">
        <f t="shared" si="7"/>
        <v>3.087462462</v>
      </c>
      <c r="G15" s="8" t="str">
        <f t="shared" si="3"/>
        <v>1973.189189</v>
      </c>
      <c r="H15" s="3"/>
      <c r="I15" s="3"/>
      <c r="J15" s="3"/>
      <c r="K15" s="3">
        <v>12.0</v>
      </c>
      <c r="L15" s="3">
        <v>10.0</v>
      </c>
      <c r="M15" s="8" t="str">
        <f t="shared" si="4"/>
        <v>39</v>
      </c>
      <c r="N15" s="8" t="str">
        <f t="shared" si="5"/>
        <v>3.9</v>
      </c>
      <c r="O15" s="8" t="str">
        <f t="shared" si="8"/>
        <v>8.333333333</v>
      </c>
      <c r="P15" s="8" t="str">
        <f t="shared" si="6"/>
        <v>2808</v>
      </c>
      <c r="Q15" s="3"/>
      <c r="AA15" s="4"/>
      <c r="AB15" s="4"/>
      <c r="AC15" s="4"/>
    </row>
    <row r="16" ht="12.75" customHeight="1">
      <c r="A16" s="6">
        <v>14.0</v>
      </c>
      <c r="B16" s="6">
        <v>2220.0</v>
      </c>
      <c r="C16" s="6">
        <v>196.0</v>
      </c>
      <c r="D16" s="7" t="str">
        <f t="shared" si="1"/>
        <v>0.08828828829</v>
      </c>
      <c r="E16" s="8" t="str">
        <f t="shared" si="2"/>
        <v>2.8</v>
      </c>
      <c r="F16" s="8" t="str">
        <f t="shared" si="7"/>
        <v>2.169625247</v>
      </c>
      <c r="G16" s="8" t="str">
        <f t="shared" si="3"/>
        <v>2016</v>
      </c>
      <c r="H16" s="3"/>
      <c r="I16" s="3"/>
      <c r="J16" s="3"/>
      <c r="K16" s="3">
        <v>13.0</v>
      </c>
      <c r="L16" s="3">
        <v>10.0</v>
      </c>
      <c r="M16" s="8" t="str">
        <f t="shared" si="4"/>
        <v>42</v>
      </c>
      <c r="N16" s="8" t="str">
        <f t="shared" si="5"/>
        <v>4.2</v>
      </c>
      <c r="O16" s="8" t="str">
        <f t="shared" si="8"/>
        <v>7.692307692</v>
      </c>
      <c r="P16" s="8" t="str">
        <f t="shared" si="6"/>
        <v>3024</v>
      </c>
      <c r="Q16" s="3"/>
      <c r="AA16" s="4"/>
      <c r="AB16" s="4"/>
      <c r="AC16" s="4"/>
    </row>
    <row r="17" ht="12.75" customHeight="1">
      <c r="A17" s="6">
        <v>15.0</v>
      </c>
      <c r="B17" s="6">
        <v>2496.0</v>
      </c>
      <c r="C17" s="6">
        <v>225.0</v>
      </c>
      <c r="D17" s="7" t="str">
        <f t="shared" si="1"/>
        <v>0.09014423077</v>
      </c>
      <c r="E17" s="8" t="str">
        <f t="shared" si="2"/>
        <v>2.872340426</v>
      </c>
      <c r="F17" s="8" t="str">
        <f t="shared" si="7"/>
        <v>2.583586626</v>
      </c>
      <c r="G17" s="8" t="str">
        <f t="shared" si="3"/>
        <v>2068.085106</v>
      </c>
      <c r="H17" s="3"/>
      <c r="I17" s="3"/>
      <c r="J17" s="3"/>
      <c r="K17" s="3">
        <v>14.0</v>
      </c>
      <c r="L17" s="3">
        <v>10.0</v>
      </c>
      <c r="M17" s="8" t="str">
        <f t="shared" si="4"/>
        <v>45</v>
      </c>
      <c r="N17" s="8" t="str">
        <f t="shared" si="5"/>
        <v>4.5</v>
      </c>
      <c r="O17" s="8" t="str">
        <f t="shared" si="8"/>
        <v>7.142857143</v>
      </c>
      <c r="P17" s="8" t="str">
        <f t="shared" si="6"/>
        <v>3240</v>
      </c>
      <c r="Q17" s="3"/>
      <c r="AA17" s="4"/>
      <c r="AB17" s="4"/>
      <c r="AC17" s="4"/>
    </row>
    <row r="18" ht="12.75" customHeight="1">
      <c r="A18" s="6">
        <v>16.0</v>
      </c>
      <c r="B18" s="6">
        <v>2786.0</v>
      </c>
      <c r="C18" s="6">
        <v>256.0</v>
      </c>
      <c r="D18" s="7" t="str">
        <f t="shared" si="1"/>
        <v>0.09188801149</v>
      </c>
      <c r="E18" s="8" t="str">
        <f t="shared" si="2"/>
        <v>2.925714286</v>
      </c>
      <c r="F18" s="8" t="str">
        <f t="shared" si="7"/>
        <v>1.858201058</v>
      </c>
      <c r="G18" s="8" t="str">
        <f t="shared" si="3"/>
        <v>2106.514286</v>
      </c>
      <c r="H18" s="3"/>
      <c r="I18" s="3"/>
      <c r="J18" s="3"/>
      <c r="K18" s="3">
        <v>15.0</v>
      </c>
      <c r="L18" s="3">
        <v>10.0</v>
      </c>
      <c r="M18" s="8" t="str">
        <f t="shared" si="4"/>
        <v>48</v>
      </c>
      <c r="N18" s="8" t="str">
        <f t="shared" si="5"/>
        <v>4.8</v>
      </c>
      <c r="O18" s="8" t="str">
        <f t="shared" si="8"/>
        <v>6.666666667</v>
      </c>
      <c r="P18" s="8" t="str">
        <f t="shared" si="6"/>
        <v>3456</v>
      </c>
      <c r="Q18" s="3"/>
      <c r="AA18" s="4"/>
      <c r="AB18" s="4"/>
      <c r="AC18" s="4"/>
    </row>
    <row r="19" ht="12.75" customHeight="1">
      <c r="A19" s="6">
        <v>17.0</v>
      </c>
      <c r="B19" s="6">
        <v>3088.0</v>
      </c>
      <c r="C19" s="6">
        <v>289.0</v>
      </c>
      <c r="D19" s="7" t="str">
        <f t="shared" si="1"/>
        <v>0.0935880829</v>
      </c>
      <c r="E19" s="8" t="str">
        <f t="shared" si="2"/>
        <v>2.989655172</v>
      </c>
      <c r="F19" s="8" t="str">
        <f t="shared" si="7"/>
        <v>2.185479526</v>
      </c>
      <c r="G19" s="8" t="str">
        <f t="shared" si="3"/>
        <v>2152.551724</v>
      </c>
      <c r="H19" s="3"/>
      <c r="I19" s="3"/>
      <c r="J19" s="3"/>
      <c r="K19" s="3">
        <v>16.0</v>
      </c>
      <c r="L19" s="3">
        <v>10.0</v>
      </c>
      <c r="M19" s="8" t="str">
        <f t="shared" si="4"/>
        <v>51</v>
      </c>
      <c r="N19" s="8" t="str">
        <f t="shared" si="5"/>
        <v>5.1</v>
      </c>
      <c r="O19" s="8" t="str">
        <f t="shared" si="8"/>
        <v>6.25</v>
      </c>
      <c r="P19" s="8" t="str">
        <f t="shared" si="6"/>
        <v>3672</v>
      </c>
      <c r="Q19" s="3"/>
      <c r="AA19" s="4"/>
      <c r="AB19" s="4"/>
      <c r="AC19" s="4"/>
    </row>
    <row r="20" ht="12.75" customHeight="1">
      <c r="A20" s="6">
        <v>18.0</v>
      </c>
      <c r="B20" s="6">
        <v>3403.0</v>
      </c>
      <c r="C20" s="6">
        <v>324.0</v>
      </c>
      <c r="D20" s="7" t="str">
        <f t="shared" si="1"/>
        <v>0.09521010873</v>
      </c>
      <c r="E20" s="8" t="str">
        <f t="shared" si="2"/>
        <v>3.0375</v>
      </c>
      <c r="F20" s="8" t="str">
        <f t="shared" si="7"/>
        <v>1.600346021</v>
      </c>
      <c r="G20" s="8" t="str">
        <f t="shared" si="3"/>
        <v>2187</v>
      </c>
      <c r="H20" s="3"/>
      <c r="I20" s="3"/>
      <c r="J20" s="3"/>
      <c r="K20" s="3">
        <v>17.0</v>
      </c>
      <c r="L20" s="3">
        <v>10.0</v>
      </c>
      <c r="M20" s="8" t="str">
        <f t="shared" si="4"/>
        <v>54</v>
      </c>
      <c r="N20" s="8" t="str">
        <f t="shared" si="5"/>
        <v>5.4</v>
      </c>
      <c r="O20" s="8" t="str">
        <f t="shared" si="8"/>
        <v>5.882352941</v>
      </c>
      <c r="P20" s="8" t="str">
        <f t="shared" si="6"/>
        <v>3888</v>
      </c>
      <c r="Q20" s="3"/>
      <c r="AA20" s="4"/>
      <c r="AB20" s="4"/>
      <c r="AC20" s="4"/>
    </row>
    <row r="21" ht="12.75" customHeight="1">
      <c r="A21" s="6">
        <v>19.0</v>
      </c>
      <c r="B21" s="6">
        <v>3731.0</v>
      </c>
      <c r="C21" s="6">
        <v>361.0</v>
      </c>
      <c r="D21" s="7" t="str">
        <f t="shared" si="1"/>
        <v>0.09675690163</v>
      </c>
      <c r="E21" s="8" t="str">
        <f t="shared" si="2"/>
        <v>3.094285714</v>
      </c>
      <c r="F21" s="8" t="str">
        <f t="shared" si="7"/>
        <v>1.869488536</v>
      </c>
      <c r="G21" s="8" t="str">
        <f t="shared" si="3"/>
        <v>2227.885714</v>
      </c>
      <c r="H21" s="3"/>
      <c r="I21" s="3"/>
      <c r="J21" s="3"/>
      <c r="K21" s="3">
        <v>18.0</v>
      </c>
      <c r="L21" s="3">
        <v>10.0</v>
      </c>
      <c r="M21" s="8" t="str">
        <f t="shared" si="4"/>
        <v>57</v>
      </c>
      <c r="N21" s="8" t="str">
        <f t="shared" si="5"/>
        <v>5.7</v>
      </c>
      <c r="O21" s="8" t="str">
        <f t="shared" si="8"/>
        <v>5.555555556</v>
      </c>
      <c r="P21" s="8" t="str">
        <f t="shared" si="6"/>
        <v>4104</v>
      </c>
      <c r="Q21" s="3"/>
      <c r="AA21" s="4"/>
      <c r="AB21" s="4"/>
      <c r="AC21" s="4"/>
    </row>
    <row r="22" ht="12.75" customHeight="1">
      <c r="A22" s="6">
        <v>20.0</v>
      </c>
      <c r="B22" s="6">
        <v>4071.0</v>
      </c>
      <c r="C22" s="6">
        <v>400.0</v>
      </c>
      <c r="D22" s="7" t="str">
        <f t="shared" si="1"/>
        <v>0.09825595677</v>
      </c>
      <c r="E22" s="8" t="str">
        <f t="shared" si="2"/>
        <v>3.137254902</v>
      </c>
      <c r="F22" s="8" t="str">
        <f t="shared" si="7"/>
        <v>1.388662575</v>
      </c>
      <c r="G22" s="8" t="str">
        <f t="shared" si="3"/>
        <v>2258.823529</v>
      </c>
      <c r="H22" s="3"/>
      <c r="I22" s="3"/>
      <c r="J22" s="3"/>
      <c r="K22" s="3">
        <v>19.0</v>
      </c>
      <c r="L22" s="3">
        <v>10.0</v>
      </c>
      <c r="M22" s="8" t="str">
        <f t="shared" si="4"/>
        <v>60</v>
      </c>
      <c r="N22" s="8" t="str">
        <f t="shared" si="5"/>
        <v>6</v>
      </c>
      <c r="O22" s="8" t="str">
        <f t="shared" si="8"/>
        <v>5.263157895</v>
      </c>
      <c r="P22" s="8" t="str">
        <f t="shared" si="6"/>
        <v>4320</v>
      </c>
      <c r="Q22" s="3"/>
      <c r="AA22" s="4"/>
      <c r="AB22" s="4"/>
      <c r="AC22" s="4"/>
    </row>
    <row r="23" ht="12.75" customHeight="1">
      <c r="A23" s="10"/>
      <c r="B23" s="10"/>
      <c r="C23" s="10"/>
      <c r="D23" s="10"/>
      <c r="E23" s="10"/>
      <c r="F23" s="10"/>
      <c r="G23" s="10"/>
      <c r="H23" s="3"/>
      <c r="I23" s="3"/>
      <c r="J23" s="3"/>
      <c r="K23" s="3">
        <v>20.0</v>
      </c>
      <c r="L23" s="3">
        <v>10.0</v>
      </c>
      <c r="M23" s="8" t="str">
        <f t="shared" si="4"/>
        <v>63</v>
      </c>
      <c r="N23" s="8" t="str">
        <f t="shared" si="5"/>
        <v>6.3</v>
      </c>
      <c r="O23" s="8" t="str">
        <f t="shared" si="8"/>
        <v>5</v>
      </c>
      <c r="P23" s="8" t="str">
        <f t="shared" si="6"/>
        <v>4536</v>
      </c>
      <c r="Q23" s="3"/>
      <c r="AA23" s="4"/>
      <c r="AB23" s="4"/>
      <c r="AC23" s="4"/>
    </row>
    <row r="24" ht="15.75" customHeight="1">
      <c r="A24" s="11"/>
      <c r="B24" s="12" t="s">
        <v>2</v>
      </c>
      <c r="C24" s="12" t="s">
        <v>12</v>
      </c>
      <c r="D24" s="13" t="s">
        <v>13</v>
      </c>
      <c r="E24" s="13" t="s">
        <v>14</v>
      </c>
      <c r="F24" s="13" t="s">
        <v>8</v>
      </c>
      <c r="G24" s="13" t="s">
        <v>7</v>
      </c>
      <c r="H24" s="14" t="s">
        <v>15</v>
      </c>
      <c r="I24" s="15" t="s">
        <v>16</v>
      </c>
      <c r="J24" s="3"/>
      <c r="K24" s="3">
        <v>21.0</v>
      </c>
      <c r="L24" s="3">
        <v>10.0</v>
      </c>
      <c r="M24" s="8" t="str">
        <f t="shared" si="4"/>
        <v>66</v>
      </c>
      <c r="N24" s="8" t="str">
        <f t="shared" si="5"/>
        <v>6.6</v>
      </c>
      <c r="O24" s="8" t="str">
        <f t="shared" si="8"/>
        <v>4.761904762</v>
      </c>
      <c r="P24" s="8" t="str">
        <f t="shared" si="6"/>
        <v>4752</v>
      </c>
      <c r="Q24" s="3"/>
      <c r="AA24" s="4"/>
      <c r="AB24" s="4"/>
      <c r="AC24" s="4"/>
    </row>
    <row r="25" ht="12.75" customHeight="1">
      <c r="A25" s="2" t="s">
        <v>17</v>
      </c>
      <c r="B25" s="16">
        <v>11.0</v>
      </c>
      <c r="C25" s="17" t="str">
        <f>B25</f>
        <v>11</v>
      </c>
      <c r="D25" s="18" t="str">
        <f>B25+1</f>
        <v>12</v>
      </c>
      <c r="E25" s="18" t="str">
        <f>(D25-1)^2*37500</f>
        <v>4537500</v>
      </c>
      <c r="F25" s="19" t="str">
        <f>OFFSET(G3,D25-1,0)</f>
        <v>1914.092308</v>
      </c>
      <c r="G25" s="19" t="str">
        <f>((F25/OFFSET(G3,B25-1,0))*100)-100</f>
        <v>2.530197076</v>
      </c>
      <c r="H25" s="20" t="str">
        <f>F25-(OFFSET(G3,B25-1,0))</f>
        <v>47.23516484</v>
      </c>
      <c r="I25" s="21" t="s">
        <v>18</v>
      </c>
      <c r="J25" s="3"/>
      <c r="K25" s="3">
        <v>22.0</v>
      </c>
      <c r="L25" s="3">
        <v>10.0</v>
      </c>
      <c r="M25" s="8" t="str">
        <f t="shared" si="4"/>
        <v>69</v>
      </c>
      <c r="N25" s="8" t="str">
        <f t="shared" si="5"/>
        <v>6.9</v>
      </c>
      <c r="O25" s="8" t="str">
        <f t="shared" si="8"/>
        <v>4.545454545</v>
      </c>
      <c r="P25" s="8" t="str">
        <f t="shared" si="6"/>
        <v>4968</v>
      </c>
      <c r="Q25" s="3"/>
      <c r="AA25" s="4"/>
      <c r="AB25" s="4"/>
      <c r="AC25" s="4"/>
    </row>
    <row r="26" ht="12.75" customHeight="1">
      <c r="A26" s="2" t="s">
        <v>19</v>
      </c>
      <c r="B26" s="22">
        <v>6.0</v>
      </c>
      <c r="C26" s="23" t="str">
        <f>ROUND(((5+(3*B26))*(C31+1)),0)</f>
        <v>23</v>
      </c>
      <c r="D26" s="18" t="str">
        <f>ROUND((5+(3*(B26+1)))*(C31+1))</f>
        <v>26</v>
      </c>
      <c r="E26" s="18" t="str">
        <f>((2.5*10^FLOOR((B26/3),1)*2^(MOD(B26,3)))*10)</f>
        <v>2500</v>
      </c>
      <c r="F26" s="19" t="str">
        <f>(((OFFSET(C3,B25-1,0))/ROUNDUP(((OFFSET(B3,B25-1,0))/((ROUND(((5+(3*(B26+1)))*(C31+1)),0))+(ROUND(((5+(3*(B26+1)))*(C31+1))*2,0)*(C27-1)))),0))*C28)*(60/(2*(1-$C$30))*$B$37*$C$29)</f>
        <v>2133.55102</v>
      </c>
      <c r="G26" s="19" t="str">
        <f>((F26/OFFSET(G3,B25-1,0))*100)-100</f>
        <v>14.28571429</v>
      </c>
      <c r="H26" s="20" t="str">
        <f>F26-(OFFSET(G3,B25-1,0))</f>
        <v>266.6938776</v>
      </c>
      <c r="I26" s="24" t="str">
        <f t="shared" ref="I26:I28" si="9">E26/H26</f>
        <v>9.374043465</v>
      </c>
      <c r="J26" s="3"/>
      <c r="K26" s="3">
        <v>23.0</v>
      </c>
      <c r="L26" s="3">
        <v>10.0</v>
      </c>
      <c r="M26" s="8" t="str">
        <f t="shared" si="4"/>
        <v>72</v>
      </c>
      <c r="N26" s="8" t="str">
        <f t="shared" si="5"/>
        <v>7.2</v>
      </c>
      <c r="O26" s="8" t="str">
        <f t="shared" si="8"/>
        <v>4.347826087</v>
      </c>
      <c r="P26" s="8" t="str">
        <f t="shared" si="6"/>
        <v>5184</v>
      </c>
      <c r="Q26" s="3"/>
      <c r="AA26" s="4"/>
      <c r="AB26" s="4"/>
      <c r="AC26" s="4"/>
    </row>
    <row r="27" ht="12.75" customHeight="1">
      <c r="A27" s="2" t="s">
        <v>20</v>
      </c>
      <c r="B27" s="22">
        <v>2.0</v>
      </c>
      <c r="C27" s="23" t="str">
        <f t="shared" ref="C27:C28" si="10">IF(B27&lt;6, ((B27*1.04)-(B27-1)), ((B27*1.02)-(B27-1))+0.1)</f>
        <v>1.08</v>
      </c>
      <c r="D27" s="18" t="str">
        <f t="shared" ref="D27:D28" si="11">IF(C27&lt;1.2, C27+0.04, C27+0.02)</f>
        <v>1.12</v>
      </c>
      <c r="E27" s="18" t="str">
        <f>((2.5*10^FLOOR(((B27+3)/3),1)*2^(MOD((B27+3),3)))*10)</f>
        <v>1000</v>
      </c>
      <c r="F27" s="19" t="str">
        <f>(((OFFSET(C3,B25-1,0))/ROUNDUP(((OFFSET(B3,B25-1,0))/((ROUND(((5+(3*(B26)))*(C31+1)),0))+(ROUND(((5+(3*(B26)))*(C31+1))*2,0)*(D27-1)))),0))*C28)*(60/(2*(1-$C$30))*$B$37*$C$29)</f>
        <v>2010.461538</v>
      </c>
      <c r="G27" s="19" t="str">
        <f>((F27/OFFSET(G3,B25-1,0))*100)-100</f>
        <v>7.692307692</v>
      </c>
      <c r="H27" s="20" t="str">
        <f>F27-(OFFSET(G3,B25-1,0))</f>
        <v>143.6043956</v>
      </c>
      <c r="I27" s="20" t="str">
        <f t="shared" si="9"/>
        <v>6.963575145</v>
      </c>
      <c r="J27" s="3"/>
      <c r="K27" s="3">
        <v>24.0</v>
      </c>
      <c r="L27" s="3">
        <v>10.0</v>
      </c>
      <c r="M27" s="8" t="str">
        <f t="shared" si="4"/>
        <v>75</v>
      </c>
      <c r="N27" s="8" t="str">
        <f t="shared" si="5"/>
        <v>7.5</v>
      </c>
      <c r="O27" s="8" t="str">
        <f t="shared" si="8"/>
        <v>4.166666667</v>
      </c>
      <c r="P27" s="8" t="str">
        <f t="shared" si="6"/>
        <v>5400</v>
      </c>
      <c r="Q27" s="3"/>
      <c r="AA27" s="4"/>
      <c r="AB27" s="4"/>
      <c r="AC27" s="4"/>
    </row>
    <row r="28" ht="12.75" customHeight="1">
      <c r="A28" s="2" t="s">
        <v>21</v>
      </c>
      <c r="B28" s="22">
        <v>5.0</v>
      </c>
      <c r="C28" s="23" t="str">
        <f t="shared" si="10"/>
        <v>1.2</v>
      </c>
      <c r="D28" s="25" t="str">
        <f t="shared" si="11"/>
        <v>1.22</v>
      </c>
      <c r="E28" s="18" t="str">
        <f>((2.5*10^FLOOR((B28/3),1)*2^(MOD(B28,3)))*10)</f>
        <v>1000</v>
      </c>
      <c r="F28" s="19" t="str">
        <f>(((OFFSET(C3,B25-1,0))/ROUNDUP(((OFFSET(B3,B25-1,0))/((ROUND(((5+(3*(B26)))*(C31+1)),0))+(ROUND(((5+(3*(B26)))*(C31+1))*2,0)*(C27-1)))),0))*D28)*(60/(2*(1-$C$30))*$B$37*$C$29)</f>
        <v>1897.971429</v>
      </c>
      <c r="G28" s="19" t="str">
        <f>((F28/OFFSET(G3,B25-1,0))*100)-100</f>
        <v>1.666666667</v>
      </c>
      <c r="H28" s="20" t="str">
        <f>F28-(OFFSET(G3,B25-1,0))</f>
        <v>31.11428571</v>
      </c>
      <c r="I28" s="20" t="str">
        <f t="shared" si="9"/>
        <v>32.13957759</v>
      </c>
      <c r="J28" s="3"/>
      <c r="K28" s="3">
        <v>25.0</v>
      </c>
      <c r="L28" s="3">
        <v>10.0</v>
      </c>
      <c r="M28" s="8" t="str">
        <f t="shared" si="4"/>
        <v>78</v>
      </c>
      <c r="N28" s="8" t="str">
        <f t="shared" si="5"/>
        <v>7.8</v>
      </c>
      <c r="O28" s="8" t="str">
        <f t="shared" si="8"/>
        <v>4</v>
      </c>
      <c r="P28" s="8" t="str">
        <f t="shared" si="6"/>
        <v>5616</v>
      </c>
      <c r="Q28" s="3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ht="12.75" customHeight="1">
      <c r="A29" s="2" t="s">
        <v>22</v>
      </c>
      <c r="B29" s="16">
        <v>1.0</v>
      </c>
      <c r="C29" s="17" t="str">
        <f>B29+1</f>
        <v>2</v>
      </c>
      <c r="D29" s="25" t="s">
        <v>18</v>
      </c>
      <c r="E29" s="25" t="s">
        <v>18</v>
      </c>
      <c r="F29" s="25" t="s">
        <v>18</v>
      </c>
      <c r="G29" s="25" t="s">
        <v>18</v>
      </c>
      <c r="H29" s="21" t="s">
        <v>18</v>
      </c>
      <c r="I29" s="21" t="s">
        <v>18</v>
      </c>
      <c r="J29" s="3"/>
      <c r="K29" s="3">
        <v>26.0</v>
      </c>
      <c r="L29" s="3">
        <v>10.0</v>
      </c>
      <c r="M29" s="8" t="str">
        <f t="shared" si="4"/>
        <v>81</v>
      </c>
      <c r="N29" s="8" t="str">
        <f t="shared" si="5"/>
        <v>8.1</v>
      </c>
      <c r="O29" s="8" t="str">
        <f t="shared" si="8"/>
        <v>3.846153846</v>
      </c>
      <c r="P29" s="8" t="str">
        <f t="shared" si="6"/>
        <v>5832</v>
      </c>
      <c r="Q29" s="3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ht="12.75" customHeight="1">
      <c r="A30" s="5" t="s">
        <v>23</v>
      </c>
      <c r="B30" s="22">
        <v>0.0</v>
      </c>
      <c r="C30" s="26" t="str">
        <f>IF(B30&lt;6, (B30*0.02), (B30*0.015)+0.025)</f>
        <v>0</v>
      </c>
      <c r="D30" s="25" t="str">
        <f>IF(C30&lt;0.1, C30+0.02, C30+0.015)</f>
        <v>0.02</v>
      </c>
      <c r="E30" s="18" t="str">
        <f>15+15*B30</f>
        <v>15</v>
      </c>
      <c r="F30" s="19" t="str">
        <f>(60/(2*(1-D30))*$B$37*$C$29*((OFFSET(E3,B25-1,0))))</f>
        <v>1904.956268</v>
      </c>
      <c r="G30" s="19" t="str">
        <f>((F30/OFFSET(G3,B25-1,0))*100)-100</f>
        <v>2.040816327</v>
      </c>
      <c r="H30" s="20" t="str">
        <f>F30-(OFFSET(G3,B25-1,0))</f>
        <v>38.09912536</v>
      </c>
      <c r="I30" s="21" t="s">
        <v>18</v>
      </c>
      <c r="J30" s="3"/>
      <c r="K30" s="3">
        <v>27.0</v>
      </c>
      <c r="L30" s="3">
        <v>10.0</v>
      </c>
      <c r="M30" s="8" t="str">
        <f t="shared" si="4"/>
        <v>84</v>
      </c>
      <c r="N30" s="8" t="str">
        <f t="shared" si="5"/>
        <v>8.4</v>
      </c>
      <c r="O30" s="8" t="str">
        <f t="shared" si="8"/>
        <v>3.703703704</v>
      </c>
      <c r="P30" s="8" t="str">
        <f t="shared" si="6"/>
        <v>6048</v>
      </c>
      <c r="Q30" s="3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ht="12.75" customHeight="1">
      <c r="A31" s="5" t="s">
        <v>24</v>
      </c>
      <c r="B31" s="22">
        <v>0.0</v>
      </c>
      <c r="C31" s="26" t="str">
        <f>B31*0.1</f>
        <v>0</v>
      </c>
      <c r="D31" s="25" t="str">
        <f>(B31+1)*0.1</f>
        <v>0.1</v>
      </c>
      <c r="E31" s="18" t="str">
        <f>B31+1</f>
        <v>1</v>
      </c>
      <c r="F31" s="19" t="str">
        <f>(((OFFSET(C3,B25-1,0))/ROUNDUP(((OFFSET(B3,B25-1,0))/((ROUND(((5+(3*(B26)))*(D31+1)),0))+(ROUND(((5+(3*(B26)))*(D31+1))*2,0)*(C27-1)))),0))*C28)*(60/(2*(1-$C$30))*$B$37*$C$29)</f>
        <v>2049.882353</v>
      </c>
      <c r="G31" s="19" t="str">
        <f>((F31/OFFSET(G3,B25-1,0))*100)-100</f>
        <v>9.803921569</v>
      </c>
      <c r="H31" s="20" t="str">
        <f>F31-(OFFSET(G3,B25-1,0))</f>
        <v>183.0252101</v>
      </c>
      <c r="I31" s="21"/>
      <c r="J31" s="3"/>
      <c r="K31" s="3">
        <v>28.0</v>
      </c>
      <c r="L31" s="3">
        <v>10.0</v>
      </c>
      <c r="M31" s="8" t="str">
        <f t="shared" si="4"/>
        <v>87</v>
      </c>
      <c r="N31" s="8" t="str">
        <f t="shared" si="5"/>
        <v>8.7</v>
      </c>
      <c r="O31" s="8" t="str">
        <f t="shared" si="8"/>
        <v>3.571428571</v>
      </c>
      <c r="P31" s="8" t="str">
        <f t="shared" si="6"/>
        <v>6264</v>
      </c>
      <c r="Q31" s="3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ht="12.75" customHeight="1">
      <c r="A32" s="2" t="s">
        <v>25</v>
      </c>
      <c r="B32" s="27"/>
      <c r="C32" s="28" t="str">
        <f>((ROUND(((5+(3*B26))*(C31+1)),0))+(ROUND(((5+(3*B26))*(C31+1))*2,0)*(C27-1)))</f>
        <v>26.68</v>
      </c>
      <c r="D32" s="25" t="s">
        <v>18</v>
      </c>
      <c r="E32" s="25" t="s">
        <v>18</v>
      </c>
      <c r="F32" s="25" t="s">
        <v>18</v>
      </c>
      <c r="G32" s="25" t="s">
        <v>18</v>
      </c>
      <c r="H32" s="21" t="s">
        <v>18</v>
      </c>
      <c r="I32" s="20"/>
      <c r="J32" s="3"/>
      <c r="K32" s="3">
        <v>29.0</v>
      </c>
      <c r="L32" s="3">
        <v>10.0</v>
      </c>
      <c r="M32" s="8" t="str">
        <f t="shared" si="4"/>
        <v>90</v>
      </c>
      <c r="N32" s="8" t="str">
        <f t="shared" si="5"/>
        <v>9</v>
      </c>
      <c r="O32" s="8" t="str">
        <f t="shared" si="8"/>
        <v>3.448275862</v>
      </c>
      <c r="P32" s="8" t="str">
        <f t="shared" si="6"/>
        <v>6480</v>
      </c>
      <c r="Q32" s="3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ht="12.75" customHeight="1">
      <c r="A33" s="2"/>
      <c r="B33" s="27"/>
      <c r="C33" s="27"/>
      <c r="D33" s="19"/>
      <c r="E33" s="19"/>
      <c r="F33" s="19"/>
      <c r="G33" s="19"/>
      <c r="H33" s="20"/>
      <c r="I33" s="20"/>
      <c r="J33" s="3"/>
      <c r="K33" s="3">
        <v>30.0</v>
      </c>
      <c r="L33" s="3">
        <v>10.0</v>
      </c>
      <c r="M33" s="8" t="str">
        <f t="shared" si="4"/>
        <v>93</v>
      </c>
      <c r="N33" s="8" t="str">
        <f t="shared" si="5"/>
        <v>9.3</v>
      </c>
      <c r="O33" s="8" t="str">
        <f t="shared" si="8"/>
        <v>3.333333333</v>
      </c>
      <c r="P33" s="8" t="str">
        <f t="shared" si="6"/>
        <v>6696</v>
      </c>
      <c r="Q33" s="3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ht="12.75" customHeight="1">
      <c r="A34" s="29" t="s">
        <v>26</v>
      </c>
      <c r="B34" s="30">
        <v>9.0</v>
      </c>
      <c r="C34" s="17" t="str">
        <f>B34</f>
        <v>9</v>
      </c>
      <c r="D34" s="18" t="str">
        <f>B34+1</f>
        <v>10</v>
      </c>
      <c r="E34" s="18" t="str">
        <f>D34^2*50</f>
        <v>5000</v>
      </c>
      <c r="F34" s="31" t="str">
        <f>OFFSET(P3,D34,0)</f>
        <v>2376</v>
      </c>
      <c r="G34" s="20" t="str">
        <f>((F34/(OFFSET(P3,D34-1,0)))*100)-100</f>
        <v>10</v>
      </c>
      <c r="H34" s="20" t="str">
        <f>F34-(OFFSET(P3,D34-1,0))</f>
        <v>216</v>
      </c>
      <c r="I34" s="21" t="s">
        <v>18</v>
      </c>
      <c r="J34" s="3"/>
      <c r="K34" s="3"/>
      <c r="L34" s="3"/>
      <c r="M34" s="3"/>
      <c r="N34" s="3"/>
      <c r="O34" s="3"/>
      <c r="P34" s="3"/>
      <c r="Q34" s="3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ht="12.75" customHeight="1">
      <c r="A35" s="29" t="s">
        <v>27</v>
      </c>
      <c r="B35" s="30">
        <v>1.0</v>
      </c>
      <c r="C35" s="17" t="str">
        <f>B35+1</f>
        <v>2</v>
      </c>
      <c r="D35" s="21" t="s">
        <v>18</v>
      </c>
      <c r="E35" s="21" t="s">
        <v>18</v>
      </c>
      <c r="F35" s="21" t="s">
        <v>18</v>
      </c>
      <c r="G35" s="21" t="s">
        <v>18</v>
      </c>
      <c r="H35" s="21" t="s">
        <v>18</v>
      </c>
      <c r="I35" s="21" t="s">
        <v>18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ht="12.75" customHeight="1">
      <c r="A36" s="11"/>
      <c r="B36" s="32"/>
      <c r="C36" s="32"/>
      <c r="D36" s="20"/>
      <c r="E36" s="20"/>
      <c r="F36" s="33"/>
      <c r="G36" s="33"/>
      <c r="H36" s="33"/>
      <c r="I36" s="33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ht="12.75" customHeight="1">
      <c r="A37" s="34" t="s">
        <v>28</v>
      </c>
      <c r="B37" s="35">
        <v>12.0</v>
      </c>
      <c r="C37" s="32"/>
      <c r="D37" s="36" t="s">
        <v>18</v>
      </c>
      <c r="E37" s="36" t="s">
        <v>18</v>
      </c>
      <c r="F37" s="36" t="s">
        <v>18</v>
      </c>
      <c r="G37" s="36" t="s">
        <v>18</v>
      </c>
      <c r="H37" s="36" t="s">
        <v>18</v>
      </c>
      <c r="I37" s="36" t="s">
        <v>18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ht="12.75" customHeight="1">
      <c r="A38" s="10"/>
      <c r="B38" s="10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ht="12.75" customHeight="1">
      <c r="B39" s="3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ht="12.75" customHeight="1"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ht="12.75" customHeight="1"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ht="12.75" customHeight="1"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ht="12.75" customHeight="1"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ht="12.75" customHeight="1"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ht="12.75" customHeight="1"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ht="12.75" customHeight="1"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ht="12.75" customHeight="1"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ht="12.75" customHeight="1"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ht="12.75" customHeight="1"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ht="12.75" customHeight="1"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ht="12.75" customHeight="1"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ht="12.75" customHeight="1"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</row>
    <row r="120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1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</row>
    <row r="122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</row>
    <row r="123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</row>
    <row r="124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</row>
    <row r="125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</row>
    <row r="1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</row>
    <row r="127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</row>
    <row r="128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</row>
    <row r="129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</row>
    <row r="130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</row>
    <row r="132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</row>
    <row r="133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</row>
    <row r="134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</row>
    <row r="135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</row>
    <row r="137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</row>
    <row r="138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</row>
    <row r="139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</row>
    <row r="142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3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</row>
    <row r="144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</row>
    <row r="14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</row>
    <row r="149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</row>
    <row r="150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</row>
    <row r="151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</row>
    <row r="160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</row>
    <row r="161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</row>
    <row r="162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</row>
    <row r="163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</row>
    <row r="164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</row>
    <row r="165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</row>
    <row r="16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</row>
    <row r="167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68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</row>
    <row r="170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</row>
    <row r="171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</row>
    <row r="172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</row>
    <row r="173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  <row r="174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</row>
    <row r="175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</row>
    <row r="17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</row>
    <row r="177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</row>
    <row r="178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</row>
    <row r="179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</row>
    <row r="180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</row>
    <row r="181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</row>
    <row r="182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</row>
    <row r="183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</row>
    <row r="184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</row>
    <row r="185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</row>
    <row r="18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</row>
    <row r="187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</row>
    <row r="188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</row>
    <row r="189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</row>
    <row r="190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</row>
    <row r="191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</row>
    <row r="192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3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</row>
    <row r="194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</row>
    <row r="195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</row>
    <row r="19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</row>
    <row r="197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</row>
    <row r="198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</row>
    <row r="199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</row>
    <row r="200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</row>
    <row r="201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</row>
    <row r="202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</row>
    <row r="203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</row>
    <row r="204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</row>
    <row r="205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</row>
    <row r="20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</row>
    <row r="207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</row>
    <row r="208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</row>
    <row r="209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</row>
    <row r="210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</row>
    <row r="211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</row>
    <row r="212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</row>
    <row r="213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</row>
    <row r="214" ht="12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5" ht="12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</row>
    <row r="216" ht="12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</row>
    <row r="217" ht="12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</row>
    <row r="218" ht="12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</row>
    <row r="219" ht="12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</row>
    <row r="220" ht="12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</row>
    <row r="221" ht="12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</row>
    <row r="222" ht="12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</row>
    <row r="223" ht="12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</row>
    <row r="224" ht="12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</row>
    <row r="225" ht="12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</row>
    <row r="226" ht="12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</row>
    <row r="227" ht="12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</row>
    <row r="228" ht="12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</row>
    <row r="229" ht="12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</row>
    <row r="230" ht="12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</row>
    <row r="231" ht="12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</row>
    <row r="232" ht="12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</row>
    <row r="233" ht="12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</row>
    <row r="234" ht="12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</row>
    <row r="235" ht="12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</row>
    <row r="236" ht="12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</row>
    <row r="237" ht="12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</row>
    <row r="238" ht="12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</row>
    <row r="239" ht="12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</row>
    <row r="240" ht="12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</row>
    <row r="241" ht="12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</row>
    <row r="242" ht="12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</row>
    <row r="243" ht="12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</row>
    <row r="244" ht="12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</row>
    <row r="245" ht="12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</row>
    <row r="246" ht="12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</row>
    <row r="247" ht="12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</row>
    <row r="248" ht="12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</row>
    <row r="249" ht="12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</row>
    <row r="250" ht="12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</row>
    <row r="251" ht="12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</row>
    <row r="252" ht="12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</row>
    <row r="253" ht="12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</row>
    <row r="254" ht="12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</row>
    <row r="255" ht="12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</row>
    <row r="256" ht="12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</row>
    <row r="257" ht="12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</row>
    <row r="258" ht="12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</row>
    <row r="259" ht="12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</row>
    <row r="260" ht="12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</row>
    <row r="261" ht="12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</row>
    <row r="262" ht="12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</row>
    <row r="263" ht="12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</row>
    <row r="264" ht="12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5" ht="12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</row>
    <row r="266" ht="12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</row>
    <row r="267" ht="12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</row>
    <row r="268" ht="12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</row>
    <row r="269" ht="12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</row>
    <row r="270" ht="12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</row>
    <row r="271" ht="12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</row>
    <row r="272" ht="12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</row>
    <row r="273" ht="12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</row>
    <row r="274" ht="12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</row>
    <row r="275" ht="12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</row>
    <row r="276" ht="12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</row>
    <row r="277" ht="12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</row>
    <row r="278" ht="12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</row>
    <row r="279" ht="12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</row>
    <row r="280" ht="12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</row>
    <row r="281" ht="12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</row>
    <row r="282" ht="12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</row>
    <row r="283" ht="12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</row>
    <row r="284" ht="12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</row>
    <row r="285" ht="12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</row>
    <row r="286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7" ht="12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</row>
    <row r="288" ht="12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</row>
    <row r="289" ht="12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</row>
    <row r="290" ht="12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</row>
    <row r="291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</row>
    <row r="292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</row>
    <row r="293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</row>
    <row r="294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</row>
    <row r="295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</row>
    <row r="296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</row>
    <row r="297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</row>
    <row r="298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</row>
    <row r="299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</row>
    <row r="300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</row>
    <row r="301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</row>
    <row r="302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</row>
    <row r="303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</row>
    <row r="304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</row>
    <row r="305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</row>
    <row r="30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</row>
    <row r="307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</row>
    <row r="308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</row>
    <row r="309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</row>
    <row r="310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</row>
    <row r="311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</row>
    <row r="312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</row>
    <row r="313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</row>
    <row r="314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</row>
    <row r="315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</row>
    <row r="31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</row>
    <row r="317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</row>
    <row r="318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</row>
    <row r="319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</row>
    <row r="320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</row>
    <row r="321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</row>
    <row r="322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</row>
    <row r="323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</row>
    <row r="324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</row>
    <row r="325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</row>
    <row r="3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</row>
    <row r="327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</row>
    <row r="328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</row>
    <row r="329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</row>
    <row r="330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</row>
    <row r="331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</row>
    <row r="332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</row>
    <row r="333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</row>
    <row r="334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</row>
    <row r="335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</row>
    <row r="33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7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</row>
    <row r="338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</row>
    <row r="339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</row>
    <row r="340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</row>
    <row r="341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</row>
    <row r="342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</row>
    <row r="343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</row>
    <row r="344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</row>
    <row r="345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</row>
    <row r="34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</row>
    <row r="347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</row>
    <row r="348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</row>
    <row r="349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</row>
    <row r="350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</row>
    <row r="351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</row>
    <row r="352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</row>
    <row r="353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</row>
    <row r="354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</row>
    <row r="355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</row>
    <row r="35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</row>
    <row r="357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</row>
    <row r="358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</row>
    <row r="359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</row>
    <row r="360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</row>
    <row r="361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</row>
    <row r="362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</row>
    <row r="363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</row>
    <row r="364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</row>
    <row r="365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</row>
    <row r="36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</row>
    <row r="367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</row>
    <row r="368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</row>
    <row r="369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</row>
    <row r="370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</row>
    <row r="371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</row>
    <row r="372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</row>
    <row r="373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</row>
    <row r="374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</row>
    <row r="375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</row>
    <row r="37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</row>
    <row r="377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</row>
    <row r="378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</row>
    <row r="379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</row>
    <row r="380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</row>
    <row r="381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</row>
    <row r="382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</row>
    <row r="383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</row>
    <row r="384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</row>
    <row r="385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</row>
    <row r="38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</row>
    <row r="387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</row>
    <row r="388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</row>
    <row r="389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</row>
    <row r="390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</row>
    <row r="391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</row>
    <row r="392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</row>
    <row r="393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</row>
    <row r="394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</row>
    <row r="395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</row>
    <row r="39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</row>
    <row r="397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</row>
    <row r="398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</row>
    <row r="399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</row>
    <row r="400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</row>
    <row r="401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</row>
    <row r="402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</row>
    <row r="403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</row>
    <row r="404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</row>
    <row r="405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</row>
    <row r="40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</row>
    <row r="407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</row>
    <row r="408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09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</row>
    <row r="410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</row>
    <row r="411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</row>
    <row r="412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</row>
    <row r="413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</row>
    <row r="414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</row>
    <row r="415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</row>
    <row r="41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</row>
    <row r="417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</row>
    <row r="418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</row>
    <row r="419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</row>
    <row r="420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</row>
    <row r="421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</row>
    <row r="422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</row>
    <row r="423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</row>
    <row r="424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</row>
    <row r="425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</row>
    <row r="4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</row>
    <row r="427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</row>
    <row r="428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</row>
    <row r="429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</row>
    <row r="430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</row>
    <row r="431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</row>
    <row r="432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</row>
    <row r="433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</row>
    <row r="434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</row>
    <row r="435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</row>
    <row r="43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</row>
    <row r="437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</row>
    <row r="438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</row>
    <row r="439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</row>
    <row r="440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</row>
    <row r="441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</row>
    <row r="442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</row>
    <row r="443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</row>
    <row r="444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</row>
    <row r="445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</row>
    <row r="44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</row>
    <row r="447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</row>
    <row r="448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</row>
    <row r="449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</row>
    <row r="450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</row>
    <row r="451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</row>
    <row r="452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</row>
    <row r="453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</row>
    <row r="454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</row>
    <row r="455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</row>
    <row r="45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</row>
    <row r="457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</row>
    <row r="458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</row>
    <row r="459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</row>
    <row r="460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</row>
    <row r="461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</row>
    <row r="462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</row>
    <row r="463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</row>
    <row r="464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</row>
    <row r="465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</row>
    <row r="46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</row>
    <row r="467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</row>
    <row r="468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</row>
    <row r="469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</row>
    <row r="470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</row>
    <row r="471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</row>
    <row r="472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</row>
    <row r="473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</row>
    <row r="474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</row>
    <row r="475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</row>
    <row r="47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</row>
    <row r="477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</row>
    <row r="478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</row>
    <row r="479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</row>
    <row r="480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  <row r="481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</row>
    <row r="482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</row>
    <row r="483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</row>
    <row r="484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</row>
    <row r="485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</row>
    <row r="48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</row>
    <row r="487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</row>
    <row r="488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</row>
    <row r="489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</row>
    <row r="490" ht="12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</row>
    <row r="491" ht="12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</row>
    <row r="492" ht="12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</row>
    <row r="493" ht="12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</row>
    <row r="494" ht="12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</row>
    <row r="495" ht="12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</row>
    <row r="496" ht="12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</row>
    <row r="497" ht="12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</row>
    <row r="498" ht="12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</row>
    <row r="499" ht="12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</row>
    <row r="500" ht="12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</row>
    <row r="501" ht="12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</row>
    <row r="502" ht="12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</row>
    <row r="503" ht="12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</row>
    <row r="504" ht="12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</row>
    <row r="505" ht="12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</row>
    <row r="506" ht="12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</row>
    <row r="507" ht="12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</row>
    <row r="508" ht="12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</row>
    <row r="509" ht="12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</row>
    <row r="510" ht="12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</row>
    <row r="511" ht="12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</row>
    <row r="512" ht="12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</row>
    <row r="513" ht="12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</row>
    <row r="514" ht="12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</row>
    <row r="515" ht="12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</row>
    <row r="516" ht="12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</row>
    <row r="517" ht="12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</row>
    <row r="518" ht="12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</row>
    <row r="519" ht="12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</row>
    <row r="520" ht="12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</row>
    <row r="521" ht="12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</row>
    <row r="522" ht="12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</row>
    <row r="523" ht="12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</row>
    <row r="524" ht="12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</row>
    <row r="525" ht="12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</row>
    <row r="526" ht="12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</row>
    <row r="527" ht="12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</row>
    <row r="528" ht="12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</row>
    <row r="529" ht="12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</row>
    <row r="530" ht="12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</row>
    <row r="531" ht="12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</row>
    <row r="532" ht="12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</row>
    <row r="533" ht="12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</row>
    <row r="534" ht="12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</row>
    <row r="535" ht="12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</row>
    <row r="536" ht="12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</row>
    <row r="537" ht="12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</row>
    <row r="538" ht="12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</row>
    <row r="539" ht="12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</row>
    <row r="540" ht="12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</row>
    <row r="541" ht="12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</row>
    <row r="542" ht="12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</row>
    <row r="543" ht="12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</row>
    <row r="544" ht="12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</row>
    <row r="545" ht="12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</row>
    <row r="546" ht="12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</row>
    <row r="547" ht="12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</row>
    <row r="548" ht="12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</row>
    <row r="549" ht="12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</row>
    <row r="550" ht="12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</row>
    <row r="551" ht="12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</row>
    <row r="552" ht="12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</row>
    <row r="553" ht="12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</row>
    <row r="554" ht="12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</row>
    <row r="555" ht="12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</row>
    <row r="556" ht="12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</row>
    <row r="557" ht="12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</row>
    <row r="558" ht="12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</row>
    <row r="559" ht="12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</row>
    <row r="560" ht="12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</row>
    <row r="561" ht="12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</row>
    <row r="562" ht="12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</row>
    <row r="563" ht="12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</row>
    <row r="564" ht="12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</row>
    <row r="565" ht="12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</row>
    <row r="566" ht="12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</row>
    <row r="567" ht="12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</row>
    <row r="568" ht="12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</row>
    <row r="569" ht="12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</row>
    <row r="570" ht="12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</row>
    <row r="571" ht="12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</row>
    <row r="572" ht="12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</row>
    <row r="573" ht="12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</row>
    <row r="574" ht="12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</row>
    <row r="575" ht="12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</row>
    <row r="576" ht="12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</row>
    <row r="577" ht="12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</row>
    <row r="578" ht="12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</row>
    <row r="579" ht="12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</row>
    <row r="580" ht="12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</row>
    <row r="581" ht="12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</row>
    <row r="582" ht="12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</row>
    <row r="583" ht="12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</row>
    <row r="584" ht="12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</row>
    <row r="585" ht="12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</row>
    <row r="586" ht="12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</row>
    <row r="587" ht="12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</row>
    <row r="588" ht="12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</row>
    <row r="589" ht="12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</row>
    <row r="590" ht="12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</row>
    <row r="591" ht="12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</row>
    <row r="592" ht="12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</row>
    <row r="593" ht="12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</row>
    <row r="594" ht="12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</row>
    <row r="595" ht="12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</row>
    <row r="596" ht="12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</row>
    <row r="597" ht="12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</row>
    <row r="598" ht="12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</row>
    <row r="599" ht="12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</row>
    <row r="600" ht="12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</row>
    <row r="601" ht="12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</row>
    <row r="602" ht="12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</row>
    <row r="603" ht="12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</row>
    <row r="604" ht="12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</row>
    <row r="605" ht="12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</row>
    <row r="606" ht="12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</row>
    <row r="607" ht="12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</row>
    <row r="608" ht="12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</row>
    <row r="609" ht="12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</row>
    <row r="610" ht="12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</row>
    <row r="611" ht="12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</row>
    <row r="612" ht="12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</row>
    <row r="613" ht="12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</row>
    <row r="614" ht="12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</row>
    <row r="615" ht="12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</row>
    <row r="616" ht="12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</row>
    <row r="617" ht="12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</row>
    <row r="618" ht="12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</row>
    <row r="619" ht="12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</row>
    <row r="620" ht="12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</row>
    <row r="621" ht="12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</row>
    <row r="622" ht="12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</row>
    <row r="623" ht="12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</row>
    <row r="624" ht="12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</row>
    <row r="625" ht="12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</row>
    <row r="626" ht="12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</row>
    <row r="627" ht="12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</row>
    <row r="628" ht="12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</row>
    <row r="629" ht="12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</row>
    <row r="630" ht="12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</row>
    <row r="631" ht="12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</row>
    <row r="632" ht="12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</row>
    <row r="633" ht="12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</row>
    <row r="634" ht="12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</row>
    <row r="635" ht="12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</row>
    <row r="636" ht="12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</row>
    <row r="637" ht="12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</row>
    <row r="638" ht="12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</row>
    <row r="639" ht="12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</row>
    <row r="640" ht="12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</row>
    <row r="641" ht="12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</row>
    <row r="642" ht="12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</row>
    <row r="643" ht="12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</row>
    <row r="644" ht="12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</row>
    <row r="645" ht="12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</row>
    <row r="646" ht="12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</row>
    <row r="647" ht="12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</row>
    <row r="648" ht="12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</row>
    <row r="649" ht="12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</row>
    <row r="650" ht="12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</row>
    <row r="651" ht="12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</row>
    <row r="652" ht="12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</row>
    <row r="653" ht="12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</row>
    <row r="654" ht="12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</row>
    <row r="655" ht="12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</row>
    <row r="656" ht="12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</row>
    <row r="657" ht="12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</row>
    <row r="658" ht="12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</row>
    <row r="659" ht="12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</row>
    <row r="660" ht="12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</row>
    <row r="661" ht="12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</row>
    <row r="662" ht="12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</row>
    <row r="663" ht="12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</row>
    <row r="664" ht="12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</row>
    <row r="665" ht="12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</row>
    <row r="666" ht="12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</row>
    <row r="667" ht="12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</row>
    <row r="668" ht="12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</row>
    <row r="669" ht="12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</row>
    <row r="670" ht="12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</row>
    <row r="671" ht="12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</row>
    <row r="672" ht="12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</row>
    <row r="673" ht="12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</row>
    <row r="674" ht="12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</row>
    <row r="675" ht="12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</row>
    <row r="676" ht="12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</row>
    <row r="677" ht="12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</row>
    <row r="678" ht="12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</row>
    <row r="679" ht="12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</row>
    <row r="680" ht="12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</row>
    <row r="681" ht="12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</row>
    <row r="682" ht="12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</row>
    <row r="683" ht="12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</row>
    <row r="684" ht="12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</row>
    <row r="685" ht="12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</row>
    <row r="686" ht="12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</row>
    <row r="687" ht="12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</row>
    <row r="688" ht="12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</row>
    <row r="689" ht="12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</row>
    <row r="690" ht="12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</row>
    <row r="691" ht="12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</row>
    <row r="692" ht="12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</row>
    <row r="693" ht="12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</row>
    <row r="694" ht="12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</row>
    <row r="695" ht="12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</row>
    <row r="696" ht="12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</row>
    <row r="697" ht="12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</row>
    <row r="698" ht="12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</row>
    <row r="699" ht="12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</row>
    <row r="700" ht="12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</row>
    <row r="701" ht="12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</row>
    <row r="702" ht="12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</row>
    <row r="703" ht="12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</row>
    <row r="704" ht="12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</row>
    <row r="705" ht="12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</row>
    <row r="706" ht="12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</row>
    <row r="707" ht="12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</row>
    <row r="708" ht="12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</row>
    <row r="709" ht="12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</row>
    <row r="710" ht="12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</row>
    <row r="711" ht="12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</row>
    <row r="712" ht="12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</row>
    <row r="713" ht="12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</row>
    <row r="714" ht="12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</row>
    <row r="715" ht="12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</row>
    <row r="716" ht="12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</row>
    <row r="717" ht="12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</row>
    <row r="718" ht="12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</row>
    <row r="719" ht="12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</row>
    <row r="720" ht="12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</row>
    <row r="721" ht="12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</row>
    <row r="722" ht="12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</row>
    <row r="723" ht="12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</row>
    <row r="724" ht="12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</row>
    <row r="725" ht="12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</row>
    <row r="726" ht="12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</row>
    <row r="727" ht="12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</row>
    <row r="728" ht="12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</row>
    <row r="729" ht="12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</row>
    <row r="730" ht="12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</row>
    <row r="731" ht="12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</row>
    <row r="732" ht="12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</row>
    <row r="733" ht="12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</row>
    <row r="734" ht="12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</row>
    <row r="735" ht="12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</row>
    <row r="736" ht="12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</row>
    <row r="737" ht="12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</row>
    <row r="738" ht="12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</row>
    <row r="739" ht="12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</row>
    <row r="740" ht="12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</row>
    <row r="741" ht="12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</row>
    <row r="742" ht="12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</row>
    <row r="743" ht="12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</row>
    <row r="744" ht="12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</row>
    <row r="745" ht="12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</row>
    <row r="746" ht="12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</row>
    <row r="747" ht="12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</row>
    <row r="748" ht="12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</row>
    <row r="749" ht="12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</row>
    <row r="750" ht="12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</row>
    <row r="751" ht="12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</row>
    <row r="752" ht="12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</row>
    <row r="753" ht="12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</row>
    <row r="754" ht="12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</row>
    <row r="755" ht="12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</row>
    <row r="756" ht="12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</row>
    <row r="757" ht="12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</row>
    <row r="758" ht="12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</row>
    <row r="759" ht="12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</row>
    <row r="760" ht="12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</row>
    <row r="761" ht="12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</row>
    <row r="762" ht="12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</row>
    <row r="763" ht="12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</row>
    <row r="764" ht="12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</row>
    <row r="765" ht="12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</row>
    <row r="766" ht="12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</row>
    <row r="767" ht="12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</row>
    <row r="768" ht="12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</row>
    <row r="769" ht="12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</row>
    <row r="770" ht="12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</row>
    <row r="771" ht="12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</row>
    <row r="772" ht="12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</row>
    <row r="773" ht="12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</row>
    <row r="774" ht="12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</row>
    <row r="775" ht="12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</row>
    <row r="776" ht="12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</row>
    <row r="777" ht="12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</row>
    <row r="778" ht="12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</row>
    <row r="779" ht="12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</row>
    <row r="780" ht="12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</row>
    <row r="781" ht="12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</row>
    <row r="782" ht="12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</row>
    <row r="783" ht="12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</row>
    <row r="784" ht="12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</row>
    <row r="785" ht="12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</row>
    <row r="786" ht="12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</row>
    <row r="787" ht="12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</row>
    <row r="788" ht="12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</row>
    <row r="789" ht="12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</row>
    <row r="790" ht="12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</row>
    <row r="791" ht="12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</row>
    <row r="792" ht="12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</row>
    <row r="793" ht="12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</row>
    <row r="794" ht="12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</row>
    <row r="795" ht="12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</row>
    <row r="796" ht="12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</row>
    <row r="797" ht="12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</row>
    <row r="798" ht="12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</row>
    <row r="799" ht="12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</row>
    <row r="800" ht="12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</row>
    <row r="801" ht="12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</row>
    <row r="802" ht="12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</row>
    <row r="803" ht="12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</row>
    <row r="804" ht="12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</row>
    <row r="805" ht="12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</row>
    <row r="806" ht="12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</row>
    <row r="807" ht="12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</row>
    <row r="808" ht="12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</row>
    <row r="809" ht="12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</row>
    <row r="810" ht="12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</row>
    <row r="811" ht="12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</row>
    <row r="812" ht="12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</row>
    <row r="813" ht="12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</row>
    <row r="814" ht="12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</row>
    <row r="815" ht="12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</row>
    <row r="816" ht="12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</row>
    <row r="817" ht="12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</row>
    <row r="818" ht="12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</row>
    <row r="819" ht="12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</row>
    <row r="820" ht="12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</row>
    <row r="821" ht="12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</row>
    <row r="822" ht="12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</row>
    <row r="823" ht="12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</row>
    <row r="824" ht="12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</row>
    <row r="825" ht="12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</row>
    <row r="826" ht="12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</row>
    <row r="827" ht="12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</row>
    <row r="828" ht="12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</row>
    <row r="829" ht="12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</row>
    <row r="830" ht="12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</row>
    <row r="831" ht="12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</row>
    <row r="832" ht="12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</row>
    <row r="833" ht="12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</row>
    <row r="834" ht="12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</row>
    <row r="835" ht="12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</row>
    <row r="836" ht="12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</row>
    <row r="837" ht="12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</row>
    <row r="838" ht="12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</row>
    <row r="839" ht="12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</row>
    <row r="840" ht="12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</row>
    <row r="841" ht="12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</row>
    <row r="842" ht="12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</row>
    <row r="843" ht="12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</row>
    <row r="844" ht="12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</row>
    <row r="845" ht="12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</row>
    <row r="846" ht="12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</row>
    <row r="847" ht="12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</row>
    <row r="848" ht="12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</row>
    <row r="849" ht="12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</row>
    <row r="850" ht="12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</row>
    <row r="851" ht="12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</row>
    <row r="852" ht="12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</row>
    <row r="853" ht="12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</row>
    <row r="854" ht="12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</row>
    <row r="855" ht="12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</row>
    <row r="856" ht="12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</row>
    <row r="857" ht="12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</row>
    <row r="858" ht="12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</row>
    <row r="859" ht="12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</row>
    <row r="860" ht="12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</row>
    <row r="861" ht="12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</row>
    <row r="862" ht="12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</row>
    <row r="863" ht="12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</row>
    <row r="864" ht="12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</row>
    <row r="865" ht="12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</row>
    <row r="866" ht="12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</row>
    <row r="867" ht="12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</row>
    <row r="868" ht="12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</row>
    <row r="869" ht="12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</row>
    <row r="870" ht="12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</row>
    <row r="871" ht="12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</row>
    <row r="872" ht="12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</row>
    <row r="873" ht="12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</row>
    <row r="874" ht="12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</row>
    <row r="875" ht="12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</row>
    <row r="876" ht="12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</row>
    <row r="877" ht="12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</row>
    <row r="878" ht="12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</row>
    <row r="879" ht="12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</row>
    <row r="880" ht="12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</row>
    <row r="881" ht="12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</row>
    <row r="882" ht="12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</row>
    <row r="883" ht="12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</row>
    <row r="884" ht="12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</row>
    <row r="885" ht="12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</row>
    <row r="886" ht="12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</row>
    <row r="887" ht="12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</row>
    <row r="888" ht="12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</row>
    <row r="889" ht="12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</row>
    <row r="890" ht="12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</row>
    <row r="891" ht="12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</row>
    <row r="892" ht="12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</row>
    <row r="893" ht="12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</row>
    <row r="894" ht="12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</row>
    <row r="895" ht="12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</row>
    <row r="896" ht="12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</row>
    <row r="897" ht="12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</row>
    <row r="898" ht="12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</row>
    <row r="899" ht="12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</row>
    <row r="900" ht="12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</row>
    <row r="901" ht="12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</row>
    <row r="902" ht="12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</row>
    <row r="903" ht="12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</row>
    <row r="904" ht="12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</row>
    <row r="905" ht="12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</row>
    <row r="906" ht="12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</row>
    <row r="907" ht="12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</row>
    <row r="908" ht="12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</row>
    <row r="909" ht="12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</row>
    <row r="910" ht="12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</row>
    <row r="911" ht="12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</row>
    <row r="912" ht="12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</row>
    <row r="913" ht="12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</row>
    <row r="914" ht="12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</row>
    <row r="915" ht="12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</row>
    <row r="916" ht="12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</row>
    <row r="917" ht="12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</row>
    <row r="918" ht="12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</row>
    <row r="919" ht="12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</row>
    <row r="920" ht="12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</row>
    <row r="921" ht="12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</row>
    <row r="922" ht="12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</row>
    <row r="923" ht="12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</row>
    <row r="924" ht="12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</row>
    <row r="925" ht="12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</row>
    <row r="926" ht="12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</row>
    <row r="927" ht="12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</row>
    <row r="928" ht="12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</row>
    <row r="929" ht="12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</row>
    <row r="930" ht="12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</row>
    <row r="931" ht="12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</row>
    <row r="932" ht="12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</row>
    <row r="933" ht="12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</row>
    <row r="934" ht="12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</row>
    <row r="935" ht="12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</row>
    <row r="936" ht="12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</row>
    <row r="937" ht="12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</row>
    <row r="938" ht="12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</row>
    <row r="939" ht="12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</row>
    <row r="940" ht="12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</row>
    <row r="941" ht="12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</row>
    <row r="942" ht="12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</row>
    <row r="943" ht="12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</row>
    <row r="944" ht="12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</row>
    <row r="945" ht="12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</row>
    <row r="946" ht="12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</row>
    <row r="947" ht="12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</row>
    <row r="948" ht="12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</row>
    <row r="949" ht="12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</row>
    <row r="950" ht="12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</row>
    <row r="951" ht="12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</row>
    <row r="952" ht="12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</row>
    <row r="953" ht="12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</row>
    <row r="954" ht="12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</row>
    <row r="955" ht="12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</row>
    <row r="956" ht="12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</row>
    <row r="957" ht="12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</row>
    <row r="958" ht="12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</row>
    <row r="959" ht="12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</row>
    <row r="960" ht="12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</row>
    <row r="961" ht="12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</row>
    <row r="962" ht="12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</row>
    <row r="963" ht="12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</row>
    <row r="964" ht="12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</row>
    <row r="965" ht="12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</row>
    <row r="966" ht="12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</row>
    <row r="967" ht="12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</row>
    <row r="968" ht="12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</row>
    <row r="969" ht="12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</row>
    <row r="970" ht="12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</row>
    <row r="971" ht="12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</row>
    <row r="972" ht="12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</row>
    <row r="973" ht="12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</row>
    <row r="974" ht="12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</row>
    <row r="975" ht="12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</row>
    <row r="976" ht="12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</row>
    <row r="977" ht="12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</row>
    <row r="978" ht="12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</row>
    <row r="979" ht="12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</row>
    <row r="980" ht="12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</row>
    <row r="981" ht="12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</row>
    <row r="982" ht="12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</row>
    <row r="983" ht="12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</row>
    <row r="984" ht="12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</row>
    <row r="985" ht="12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</row>
    <row r="986" ht="12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</row>
    <row r="987" ht="12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</row>
    <row r="988" ht="12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</row>
    <row r="989" ht="12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</row>
    <row r="990" ht="12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</row>
    <row r="991" ht="12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</row>
    <row r="992" ht="12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</row>
    <row r="993" ht="12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</row>
    <row r="994" ht="12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</row>
    <row r="995" ht="12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</row>
    <row r="996" ht="12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</row>
    <row r="997" ht="12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</row>
    <row r="998" ht="12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</row>
    <row r="999" ht="12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</row>
    <row r="1000" ht="12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</row>
    <row r="1001" ht="12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</row>
    <row r="1002" ht="12.7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</row>
  </sheetData>
  <conditionalFormatting sqref="A4:G4">
    <cfRule type="expression" dxfId="0" priority="1">
      <formula>$B$25=2</formula>
    </cfRule>
  </conditionalFormatting>
  <conditionalFormatting sqref="A6:G6">
    <cfRule type="expression" dxfId="0" priority="2">
      <formula>$B$25=4</formula>
    </cfRule>
  </conditionalFormatting>
  <conditionalFormatting sqref="A7:G7">
    <cfRule type="expression" dxfId="0" priority="3">
      <formula>$B$25=5</formula>
    </cfRule>
  </conditionalFormatting>
  <conditionalFormatting sqref="A8:G8">
    <cfRule type="expression" dxfId="0" priority="4">
      <formula>$B$25=6</formula>
    </cfRule>
  </conditionalFormatting>
  <conditionalFormatting sqref="A9:G9">
    <cfRule type="expression" dxfId="0" priority="5">
      <formula>$B$25=7</formula>
    </cfRule>
  </conditionalFormatting>
  <conditionalFormatting sqref="A10:G10">
    <cfRule type="expression" dxfId="0" priority="6">
      <formula>$B$25=8</formula>
    </cfRule>
  </conditionalFormatting>
  <conditionalFormatting sqref="A11:G11">
    <cfRule type="expression" dxfId="0" priority="7">
      <formula>$B$25=9</formula>
    </cfRule>
  </conditionalFormatting>
  <conditionalFormatting sqref="A12:G12">
    <cfRule type="expression" dxfId="0" priority="8">
      <formula>$B$25=10</formula>
    </cfRule>
  </conditionalFormatting>
  <conditionalFormatting sqref="A13:G13">
    <cfRule type="expression" dxfId="0" priority="9">
      <formula>$B$25=11</formula>
    </cfRule>
  </conditionalFormatting>
  <conditionalFormatting sqref="A14:G14">
    <cfRule type="expression" dxfId="0" priority="10">
      <formula>$B$25=12</formula>
    </cfRule>
  </conditionalFormatting>
  <conditionalFormatting sqref="A15:G15">
    <cfRule type="expression" dxfId="0" priority="11">
      <formula>$B$25=13</formula>
    </cfRule>
  </conditionalFormatting>
  <conditionalFormatting sqref="A16:G16">
    <cfRule type="expression" dxfId="0" priority="12">
      <formula>$B$25=14</formula>
    </cfRule>
  </conditionalFormatting>
  <conditionalFormatting sqref="A17:G17">
    <cfRule type="expression" dxfId="0" priority="13">
      <formula>$B$25=15</formula>
    </cfRule>
  </conditionalFormatting>
  <conditionalFormatting sqref="A18:G18">
    <cfRule type="expression" dxfId="0" priority="14">
      <formula>$B$25=16</formula>
    </cfRule>
  </conditionalFormatting>
  <conditionalFormatting sqref="A19:G19">
    <cfRule type="expression" dxfId="0" priority="15">
      <formula>$B$25=17</formula>
    </cfRule>
  </conditionalFormatting>
  <conditionalFormatting sqref="A20:G20">
    <cfRule type="expression" dxfId="0" priority="16">
      <formula>$B$25=18</formula>
    </cfRule>
  </conditionalFormatting>
  <conditionalFormatting sqref="A21:G21">
    <cfRule type="expression" dxfId="0" priority="17">
      <formula>$B$25=19</formula>
    </cfRule>
  </conditionalFormatting>
  <conditionalFormatting sqref="A22:G22">
    <cfRule type="expression" dxfId="0" priority="18">
      <formula>$B$25=20</formula>
    </cfRule>
  </conditionalFormatting>
  <conditionalFormatting sqref="K5:P5">
    <cfRule type="expression" dxfId="0" priority="19">
      <formula>$B$34=2</formula>
    </cfRule>
  </conditionalFormatting>
  <conditionalFormatting sqref="K6:P6">
    <cfRule type="expression" dxfId="0" priority="20">
      <formula>$B$34=3</formula>
    </cfRule>
  </conditionalFormatting>
  <conditionalFormatting sqref="K7:P7">
    <cfRule type="expression" dxfId="0" priority="21">
      <formula>$B$34=4</formula>
    </cfRule>
  </conditionalFormatting>
  <conditionalFormatting sqref="K8:P8">
    <cfRule type="expression" dxfId="0" priority="22">
      <formula>$B$34=5</formula>
    </cfRule>
  </conditionalFormatting>
  <conditionalFormatting sqref="K9:P9">
    <cfRule type="expression" dxfId="0" priority="23">
      <formula>$B$34=6</formula>
    </cfRule>
  </conditionalFormatting>
  <conditionalFormatting sqref="K10:P10">
    <cfRule type="expression" dxfId="0" priority="24">
      <formula>$B$34=7</formula>
    </cfRule>
  </conditionalFormatting>
  <conditionalFormatting sqref="K11:P11">
    <cfRule type="expression" dxfId="0" priority="25">
      <formula>$B$34=8</formula>
    </cfRule>
  </conditionalFormatting>
  <conditionalFormatting sqref="K12:P12">
    <cfRule type="expression" dxfId="0" priority="26">
      <formula>$B$34=9</formula>
    </cfRule>
  </conditionalFormatting>
  <conditionalFormatting sqref="K13:P13">
    <cfRule type="expression" dxfId="0" priority="27">
      <formula>$B$34=10</formula>
    </cfRule>
  </conditionalFormatting>
  <conditionalFormatting sqref="K14:P14">
    <cfRule type="expression" dxfId="0" priority="28">
      <formula>$B$34=11</formula>
    </cfRule>
  </conditionalFormatting>
  <conditionalFormatting sqref="K15:P15">
    <cfRule type="expression" dxfId="0" priority="29">
      <formula>$B$34=12</formula>
    </cfRule>
  </conditionalFormatting>
  <conditionalFormatting sqref="K16:P16">
    <cfRule type="expression" dxfId="0" priority="30">
      <formula>$B$34=13</formula>
    </cfRule>
  </conditionalFormatting>
  <conditionalFormatting sqref="K17:P17">
    <cfRule type="expression" dxfId="0" priority="31">
      <formula>$B$34=14</formula>
    </cfRule>
  </conditionalFormatting>
  <conditionalFormatting sqref="K18:P18">
    <cfRule type="expression" dxfId="0" priority="32">
      <formula>$B$34=15</formula>
    </cfRule>
  </conditionalFormatting>
  <conditionalFormatting sqref="K19:P19">
    <cfRule type="expression" dxfId="0" priority="33">
      <formula>$B$34=16</formula>
    </cfRule>
  </conditionalFormatting>
  <conditionalFormatting sqref="K20:P20">
    <cfRule type="expression" dxfId="0" priority="34">
      <formula>$B$34=17</formula>
    </cfRule>
  </conditionalFormatting>
  <conditionalFormatting sqref="K21:P21">
    <cfRule type="expression" dxfId="0" priority="35">
      <formula>$B$34=18</formula>
    </cfRule>
  </conditionalFormatting>
  <conditionalFormatting sqref="K22:P22">
    <cfRule type="expression" dxfId="0" priority="36">
      <formula>$B$34=19</formula>
    </cfRule>
  </conditionalFormatting>
  <conditionalFormatting sqref="K23:P23">
    <cfRule type="expression" dxfId="0" priority="37">
      <formula>$B$34=20</formula>
    </cfRule>
  </conditionalFormatting>
  <conditionalFormatting sqref="K24:P24">
    <cfRule type="expression" dxfId="0" priority="38">
      <formula>$B$34=21</formula>
    </cfRule>
  </conditionalFormatting>
  <conditionalFormatting sqref="K25:P25">
    <cfRule type="expression" dxfId="0" priority="39">
      <formula>$B$34=22</formula>
    </cfRule>
  </conditionalFormatting>
  <conditionalFormatting sqref="K26:P26">
    <cfRule type="expression" dxfId="0" priority="40">
      <formula>$B$34=23</formula>
    </cfRule>
  </conditionalFormatting>
  <conditionalFormatting sqref="K27:P27">
    <cfRule type="expression" dxfId="0" priority="41">
      <formula>$B$34=24</formula>
    </cfRule>
  </conditionalFormatting>
  <conditionalFormatting sqref="K28:P28">
    <cfRule type="expression" dxfId="0" priority="42">
      <formula>$B$34=25</formula>
    </cfRule>
  </conditionalFormatting>
  <conditionalFormatting sqref="K29:P29">
    <cfRule type="expression" dxfId="0" priority="43">
      <formula>$B$34=26</formula>
    </cfRule>
  </conditionalFormatting>
  <conditionalFormatting sqref="K30:P30">
    <cfRule type="expression" dxfId="0" priority="44">
      <formula>$B$34=27</formula>
    </cfRule>
  </conditionalFormatting>
  <conditionalFormatting sqref="K31:P31">
    <cfRule type="expression" dxfId="0" priority="45">
      <formula>$B$34=28</formula>
    </cfRule>
  </conditionalFormatting>
  <conditionalFormatting sqref="K32:P32">
    <cfRule type="expression" dxfId="0" priority="46">
      <formula>$B$34=29</formula>
    </cfRule>
  </conditionalFormatting>
  <conditionalFormatting sqref="K33:P33">
    <cfRule type="expression" dxfId="0" priority="47">
      <formula>$B$34=30</formula>
    </cfRule>
  </conditionalFormatting>
  <conditionalFormatting sqref="I26">
    <cfRule type="expression" dxfId="1" priority="48">
      <formula>I26=Min($I$26:$I$28)</formula>
    </cfRule>
  </conditionalFormatting>
  <conditionalFormatting sqref="I27">
    <cfRule type="expression" dxfId="1" priority="49">
      <formula>I27=MIN($I$26:$I$28)</formula>
    </cfRule>
  </conditionalFormatting>
  <conditionalFormatting sqref="I32:I33">
    <cfRule type="notContainsBlanks" dxfId="0" priority="50">
      <formula>LEN(TRIM(I32))&gt;0</formula>
    </cfRule>
  </conditionalFormatting>
  <conditionalFormatting sqref="I26">
    <cfRule type="expression" dxfId="2" priority="51">
      <formula>I26=Max($I$26:$I$28)</formula>
    </cfRule>
  </conditionalFormatting>
  <conditionalFormatting sqref="I27">
    <cfRule type="expression" dxfId="2" priority="52">
      <formula>I27=Max($I$26:$I$28)</formula>
    </cfRule>
  </conditionalFormatting>
  <conditionalFormatting sqref="I28">
    <cfRule type="expression" dxfId="1" priority="53">
      <formula>I28=Min($I$26:$I$28)</formula>
    </cfRule>
  </conditionalFormatting>
  <conditionalFormatting sqref="I28">
    <cfRule type="expression" dxfId="3" priority="54">
      <formula>I28=Max($I$26:$I$28)</formula>
    </cfRule>
  </conditionalFormatting>
  <conditionalFormatting sqref="A3:F3 G3:G22">
    <cfRule type="expression" dxfId="0" priority="55">
      <formula>$B$25=1</formula>
    </cfRule>
  </conditionalFormatting>
  <conditionalFormatting sqref="A5:G5">
    <cfRule type="expression" dxfId="0" priority="56">
      <formula>$B$25=3</formula>
    </cfRule>
  </conditionalFormatting>
  <conditionalFormatting sqref="K3:P3">
    <cfRule type="expression" dxfId="0" priority="57">
      <formula>$B$34=0</formula>
    </cfRule>
  </conditionalFormatting>
  <conditionalFormatting sqref="K4:P4">
    <cfRule type="expression" dxfId="0" priority="58">
      <formula>$B$34=1</formula>
    </cfRule>
  </conditionalFormatting>
  <drawing r:id="rId1"/>
</worksheet>
</file>